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60" windowHeight="6285"/>
  </bookViews>
  <sheets>
    <sheet name="EventCalendar" sheetId="2" r:id="rId1"/>
  </sheets>
  <definedNames>
    <definedName name="_xlnm.Print_Area" localSheetId="0">EventCalendar!$B$7:$V$65</definedName>
    <definedName name="startday">EventCalendar!$M$4</definedName>
    <definedName name="valuevx">42.314159</definedName>
    <definedName name="year">EventCalendar!$F$4</definedName>
  </definedNames>
  <calcPr calcId="152511"/>
</workbook>
</file>

<file path=xl/calcChain.xml><?xml version="1.0" encoding="utf-8"?>
<calcChain xmlns="http://schemas.openxmlformats.org/spreadsheetml/2006/main">
  <c r="G42" i="2" l="1"/>
  <c r="S11" i="2" l="1"/>
  <c r="R11" i="2"/>
  <c r="Q11" i="2"/>
  <c r="P11" i="2"/>
  <c r="O11" i="2"/>
  <c r="N11" i="2"/>
  <c r="M11" i="2"/>
  <c r="S20" i="2"/>
  <c r="R20" i="2"/>
  <c r="Q20" i="2"/>
  <c r="P20" i="2"/>
  <c r="O20" i="2"/>
  <c r="N20" i="2"/>
  <c r="M20" i="2"/>
  <c r="S29" i="2"/>
  <c r="R29" i="2"/>
  <c r="Q29" i="2"/>
  <c r="P29" i="2"/>
  <c r="O29" i="2"/>
  <c r="N29" i="2"/>
  <c r="M29" i="2"/>
  <c r="S38" i="2"/>
  <c r="R38" i="2"/>
  <c r="Q38" i="2"/>
  <c r="P38" i="2"/>
  <c r="O38" i="2"/>
  <c r="N38" i="2"/>
  <c r="M38" i="2"/>
  <c r="S47" i="2"/>
  <c r="R47" i="2"/>
  <c r="Q47" i="2"/>
  <c r="P47" i="2"/>
  <c r="O47" i="2"/>
  <c r="N47" i="2"/>
  <c r="M47" i="2"/>
  <c r="S56" i="2"/>
  <c r="R56" i="2"/>
  <c r="Q56" i="2"/>
  <c r="P56" i="2"/>
  <c r="O56" i="2"/>
  <c r="N56" i="2"/>
  <c r="M56" i="2"/>
  <c r="H56" i="2"/>
  <c r="G56" i="2"/>
  <c r="F56" i="2"/>
  <c r="E56" i="2"/>
  <c r="D56" i="2"/>
  <c r="C56" i="2"/>
  <c r="B56" i="2"/>
  <c r="H47" i="2"/>
  <c r="G47" i="2"/>
  <c r="F47" i="2"/>
  <c r="E47" i="2"/>
  <c r="D47" i="2"/>
  <c r="C47" i="2"/>
  <c r="B47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H20" i="2"/>
  <c r="G20" i="2"/>
  <c r="F20" i="2"/>
  <c r="E20" i="2"/>
  <c r="D20" i="2"/>
  <c r="C20" i="2"/>
  <c r="B20" i="2"/>
  <c r="H11" i="2"/>
  <c r="G11" i="2"/>
  <c r="F11" i="2"/>
  <c r="E11" i="2"/>
  <c r="D11" i="2"/>
  <c r="C11" i="2"/>
  <c r="B11" i="2"/>
  <c r="M19" i="2" l="1"/>
  <c r="M55" i="2"/>
  <c r="M46" i="2"/>
  <c r="M37" i="2"/>
  <c r="M28" i="2"/>
  <c r="M10" i="2"/>
  <c r="M12" i="2" s="1"/>
  <c r="N12" i="2" s="1"/>
  <c r="O12" i="2" s="1"/>
  <c r="P12" i="2" s="1"/>
  <c r="Q12" i="2" s="1"/>
  <c r="R12" i="2" s="1"/>
  <c r="S12" i="2" s="1"/>
  <c r="M13" i="2" s="1"/>
  <c r="N13" i="2" s="1"/>
  <c r="O13" i="2" s="1"/>
  <c r="P13" i="2" s="1"/>
  <c r="Q13" i="2" s="1"/>
  <c r="R13" i="2" s="1"/>
  <c r="S13" i="2" s="1"/>
  <c r="M14" i="2" s="1"/>
  <c r="N14" i="2" s="1"/>
  <c r="O14" i="2" s="1"/>
  <c r="P14" i="2" s="1"/>
  <c r="Q14" i="2" s="1"/>
  <c r="R14" i="2" s="1"/>
  <c r="S14" i="2" s="1"/>
  <c r="M15" i="2" s="1"/>
  <c r="N15" i="2" s="1"/>
  <c r="O15" i="2" s="1"/>
  <c r="P15" i="2" s="1"/>
  <c r="Q15" i="2" s="1"/>
  <c r="R15" i="2" s="1"/>
  <c r="S15" i="2" s="1"/>
  <c r="M16" i="2" s="1"/>
  <c r="N16" i="2" s="1"/>
  <c r="O16" i="2" s="1"/>
  <c r="P16" i="2" s="1"/>
  <c r="Q16" i="2" s="1"/>
  <c r="R16" i="2" s="1"/>
  <c r="S16" i="2" s="1"/>
  <c r="M17" i="2" s="1"/>
  <c r="N17" i="2" s="1"/>
  <c r="O17" i="2" s="1"/>
  <c r="P17" i="2" s="1"/>
  <c r="Q17" i="2" s="1"/>
  <c r="R17" i="2" s="1"/>
  <c r="S17" i="2" s="1"/>
  <c r="B55" i="2"/>
  <c r="B46" i="2"/>
  <c r="B37" i="2"/>
  <c r="B10" i="2"/>
  <c r="B28" i="2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B19" i="2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J11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B39" i="2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B48" i="2"/>
  <c r="C48" i="2" s="1"/>
  <c r="D48" i="2" s="1"/>
  <c r="E48" i="2" s="1"/>
  <c r="F48" i="2" s="1"/>
  <c r="G48" i="2" s="1"/>
  <c r="H48" i="2" s="1"/>
  <c r="B49" i="2" s="1"/>
  <c r="C49" i="2" s="1"/>
  <c r="D49" i="2" s="1"/>
  <c r="E49" i="2" s="1"/>
  <c r="F49" i="2" s="1"/>
  <c r="G49" i="2" s="1"/>
  <c r="H49" i="2" s="1"/>
  <c r="B50" i="2" s="1"/>
  <c r="C50" i="2" s="1"/>
  <c r="D50" i="2" s="1"/>
  <c r="E50" i="2" s="1"/>
  <c r="F50" i="2" s="1"/>
  <c r="G50" i="2" s="1"/>
  <c r="H50" i="2" s="1"/>
  <c r="B51" i="2" s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B53" i="2" s="1"/>
  <c r="C53" i="2" s="1"/>
  <c r="D53" i="2" s="1"/>
  <c r="E53" i="2" s="1"/>
  <c r="F53" i="2" s="1"/>
  <c r="G53" i="2" s="1"/>
  <c r="H53" i="2" s="1"/>
  <c r="M30" i="2"/>
  <c r="N30" i="2" s="1"/>
  <c r="O30" i="2" s="1"/>
  <c r="P30" i="2" s="1"/>
  <c r="Q30" i="2" s="1"/>
  <c r="R30" i="2" s="1"/>
  <c r="S30" i="2" s="1"/>
  <c r="M31" i="2" s="1"/>
  <c r="N31" i="2" s="1"/>
  <c r="O31" i="2" s="1"/>
  <c r="P31" i="2" s="1"/>
  <c r="Q31" i="2" s="1"/>
  <c r="R31" i="2" s="1"/>
  <c r="S31" i="2" s="1"/>
  <c r="M32" i="2" s="1"/>
  <c r="N32" i="2" s="1"/>
  <c r="O32" i="2" s="1"/>
  <c r="P32" i="2" s="1"/>
  <c r="Q32" i="2" s="1"/>
  <c r="R32" i="2" s="1"/>
  <c r="S32" i="2" s="1"/>
  <c r="M33" i="2" s="1"/>
  <c r="N33" i="2" s="1"/>
  <c r="O33" i="2" s="1"/>
  <c r="P33" i="2" s="1"/>
  <c r="Q33" i="2" s="1"/>
  <c r="R33" i="2" s="1"/>
  <c r="S33" i="2" s="1"/>
  <c r="M34" i="2" s="1"/>
  <c r="N34" i="2" s="1"/>
  <c r="O34" i="2" s="1"/>
  <c r="P34" i="2" s="1"/>
  <c r="Q34" i="2" s="1"/>
  <c r="R34" i="2" s="1"/>
  <c r="S34" i="2" s="1"/>
  <c r="M35" i="2" s="1"/>
  <c r="N35" i="2" s="1"/>
  <c r="O35" i="2" s="1"/>
  <c r="P35" i="2" s="1"/>
  <c r="Q35" i="2" s="1"/>
  <c r="R35" i="2" s="1"/>
  <c r="S35" i="2" s="1"/>
  <c r="M39" i="2"/>
  <c r="N39" i="2" s="1"/>
  <c r="O39" i="2" s="1"/>
  <c r="P39" i="2" s="1"/>
  <c r="Q39" i="2" s="1"/>
  <c r="R39" i="2" s="1"/>
  <c r="S39" i="2" s="1"/>
  <c r="M40" i="2" s="1"/>
  <c r="N40" i="2" s="1"/>
  <c r="O40" i="2" s="1"/>
  <c r="P40" i="2" s="1"/>
  <c r="Q40" i="2" s="1"/>
  <c r="R40" i="2" s="1"/>
  <c r="S40" i="2" s="1"/>
  <c r="M41" i="2" s="1"/>
  <c r="N41" i="2" s="1"/>
  <c r="O41" i="2" s="1"/>
  <c r="P41" i="2" s="1"/>
  <c r="Q41" i="2" s="1"/>
  <c r="R41" i="2" s="1"/>
  <c r="S41" i="2" s="1"/>
  <c r="M42" i="2" s="1"/>
  <c r="N42" i="2" s="1"/>
  <c r="O42" i="2" s="1"/>
  <c r="P42" i="2" s="1"/>
  <c r="Q42" i="2" s="1"/>
  <c r="R42" i="2" s="1"/>
  <c r="S42" i="2" s="1"/>
  <c r="M43" i="2" s="1"/>
  <c r="N43" i="2" s="1"/>
  <c r="O43" i="2" s="1"/>
  <c r="P43" i="2" s="1"/>
  <c r="Q43" i="2" s="1"/>
  <c r="R43" i="2" s="1"/>
  <c r="S43" i="2" s="1"/>
  <c r="M44" i="2" s="1"/>
  <c r="N44" i="2" s="1"/>
  <c r="O44" i="2" s="1"/>
  <c r="P44" i="2" s="1"/>
  <c r="Q44" i="2" s="1"/>
  <c r="R44" i="2" s="1"/>
  <c r="S44" i="2" s="1"/>
  <c r="M57" i="2"/>
  <c r="N57" i="2" s="1"/>
  <c r="O57" i="2" s="1"/>
  <c r="P57" i="2" s="1"/>
  <c r="Q57" i="2" s="1"/>
  <c r="R57" i="2" s="1"/>
  <c r="S57" i="2" s="1"/>
  <c r="M58" i="2" s="1"/>
  <c r="N58" i="2" s="1"/>
  <c r="O58" i="2" s="1"/>
  <c r="P58" i="2" s="1"/>
  <c r="Q58" i="2" s="1"/>
  <c r="R58" i="2" s="1"/>
  <c r="S58" i="2" s="1"/>
  <c r="M59" i="2" s="1"/>
  <c r="N59" i="2" s="1"/>
  <c r="O59" i="2" s="1"/>
  <c r="P59" i="2" s="1"/>
  <c r="Q59" i="2" s="1"/>
  <c r="R59" i="2" s="1"/>
  <c r="S59" i="2" s="1"/>
  <c r="M60" i="2" s="1"/>
  <c r="N60" i="2" s="1"/>
  <c r="O60" i="2" s="1"/>
  <c r="P60" i="2" s="1"/>
  <c r="Q60" i="2" s="1"/>
  <c r="R60" i="2" s="1"/>
  <c r="S60" i="2" s="1"/>
  <c r="M61" i="2" s="1"/>
  <c r="N61" i="2" s="1"/>
  <c r="O61" i="2" s="1"/>
  <c r="P61" i="2" s="1"/>
  <c r="Q61" i="2" s="1"/>
  <c r="R61" i="2" s="1"/>
  <c r="S61" i="2" s="1"/>
  <c r="M62" i="2" s="1"/>
  <c r="N62" i="2" s="1"/>
  <c r="O62" i="2" s="1"/>
  <c r="P62" i="2" s="1"/>
  <c r="Q62" i="2" s="1"/>
  <c r="R62" i="2" s="1"/>
  <c r="S62" i="2" s="1"/>
  <c r="B57" i="2"/>
  <c r="C57" i="2" s="1"/>
  <c r="D57" i="2" s="1"/>
  <c r="E57" i="2" s="1"/>
  <c r="F57" i="2" s="1"/>
  <c r="G57" i="2" s="1"/>
  <c r="H57" i="2" s="1"/>
  <c r="B58" i="2" s="1"/>
  <c r="C58" i="2" s="1"/>
  <c r="D58" i="2" s="1"/>
  <c r="E58" i="2" s="1"/>
  <c r="F58" i="2" s="1"/>
  <c r="G58" i="2" s="1"/>
  <c r="H58" i="2" s="1"/>
  <c r="B59" i="2" s="1"/>
  <c r="C59" i="2" s="1"/>
  <c r="D59" i="2" s="1"/>
  <c r="E59" i="2" s="1"/>
  <c r="F59" i="2" s="1"/>
  <c r="G59" i="2" s="1"/>
  <c r="H59" i="2" s="1"/>
  <c r="B60" i="2" s="1"/>
  <c r="C60" i="2" s="1"/>
  <c r="D60" i="2" s="1"/>
  <c r="E60" i="2" s="1"/>
  <c r="F60" i="2" s="1"/>
  <c r="G60" i="2" s="1"/>
  <c r="H60" i="2" s="1"/>
  <c r="B61" i="2" s="1"/>
  <c r="C61" i="2" s="1"/>
  <c r="D61" i="2" s="1"/>
  <c r="E61" i="2" s="1"/>
  <c r="F61" i="2" s="1"/>
  <c r="G61" i="2" s="1"/>
  <c r="H61" i="2" s="1"/>
  <c r="B62" i="2" s="1"/>
  <c r="C62" i="2" s="1"/>
  <c r="D62" i="2" s="1"/>
  <c r="E62" i="2" s="1"/>
  <c r="F62" i="2" s="1"/>
  <c r="G62" i="2" s="1"/>
  <c r="H62" i="2" s="1"/>
  <c r="M48" i="2"/>
  <c r="N48" i="2" s="1"/>
  <c r="O48" i="2" s="1"/>
  <c r="P48" i="2" s="1"/>
  <c r="Q48" i="2" s="1"/>
  <c r="R48" i="2" s="1"/>
  <c r="S48" i="2" s="1"/>
  <c r="M49" i="2" s="1"/>
  <c r="N49" i="2" s="1"/>
  <c r="O49" i="2" s="1"/>
  <c r="P49" i="2" s="1"/>
  <c r="Q49" i="2" s="1"/>
  <c r="R49" i="2" s="1"/>
  <c r="S49" i="2" s="1"/>
  <c r="M50" i="2" s="1"/>
  <c r="N50" i="2" s="1"/>
  <c r="O50" i="2" s="1"/>
  <c r="P50" i="2" s="1"/>
  <c r="Q50" i="2" s="1"/>
  <c r="R50" i="2" s="1"/>
  <c r="S50" i="2" s="1"/>
  <c r="M51" i="2" s="1"/>
  <c r="N51" i="2" s="1"/>
  <c r="O51" i="2" s="1"/>
  <c r="P51" i="2" s="1"/>
  <c r="Q51" i="2" s="1"/>
  <c r="R51" i="2" s="1"/>
  <c r="S51" i="2" s="1"/>
  <c r="M52" i="2" s="1"/>
  <c r="N52" i="2" s="1"/>
  <c r="O52" i="2" s="1"/>
  <c r="P52" i="2" s="1"/>
  <c r="Q52" i="2" s="1"/>
  <c r="R52" i="2" s="1"/>
  <c r="S52" i="2" s="1"/>
  <c r="M53" i="2" s="1"/>
  <c r="N53" i="2" s="1"/>
  <c r="O53" i="2" s="1"/>
  <c r="P53" i="2" s="1"/>
  <c r="Q53" i="2" s="1"/>
  <c r="R53" i="2" s="1"/>
  <c r="S53" i="2" s="1"/>
  <c r="M21" i="2"/>
  <c r="N21" i="2" s="1"/>
  <c r="O21" i="2" s="1"/>
  <c r="P21" i="2" s="1"/>
  <c r="Q21" i="2" s="1"/>
  <c r="R21" i="2" s="1"/>
  <c r="S21" i="2" s="1"/>
  <c r="M22" i="2" s="1"/>
  <c r="N22" i="2" s="1"/>
  <c r="O22" i="2" s="1"/>
  <c r="P22" i="2" s="1"/>
  <c r="Q22" i="2" s="1"/>
  <c r="R22" i="2" s="1"/>
  <c r="S22" i="2" s="1"/>
  <c r="M23" i="2" s="1"/>
  <c r="N23" i="2" s="1"/>
  <c r="O23" i="2" s="1"/>
  <c r="P23" i="2" s="1"/>
  <c r="Q23" i="2" s="1"/>
  <c r="R23" i="2" s="1"/>
  <c r="S23" i="2" s="1"/>
  <c r="M24" i="2" s="1"/>
  <c r="N24" i="2" s="1"/>
  <c r="O24" i="2" s="1"/>
  <c r="P24" i="2" s="1"/>
  <c r="Q24" i="2" s="1"/>
  <c r="R24" i="2" s="1"/>
  <c r="S24" i="2" s="1"/>
  <c r="M25" i="2" s="1"/>
  <c r="N25" i="2" s="1"/>
  <c r="O25" i="2" s="1"/>
  <c r="P25" i="2" s="1"/>
  <c r="Q25" i="2" s="1"/>
  <c r="R25" i="2" s="1"/>
  <c r="S25" i="2" s="1"/>
  <c r="M26" i="2" s="1"/>
  <c r="N26" i="2" s="1"/>
  <c r="O26" i="2" s="1"/>
  <c r="P26" i="2" s="1"/>
  <c r="Q26" i="2" s="1"/>
  <c r="R26" i="2" s="1"/>
  <c r="S26" i="2" s="1"/>
</calcChain>
</file>

<file path=xl/sharedStrings.xml><?xml version="1.0" encoding="utf-8"?>
<sst xmlns="http://schemas.openxmlformats.org/spreadsheetml/2006/main" count="118" uniqueCount="83">
  <si>
    <t>Independence day</t>
  </si>
  <si>
    <t>Labor Day</t>
  </si>
  <si>
    <t>Memorial Day</t>
  </si>
  <si>
    <t>1: Sun, 2: Mon</t>
  </si>
  <si>
    <t>http://www.vertex42.com/calendars/school-calendar.html</t>
  </si>
  <si>
    <t>Year:</t>
  </si>
  <si>
    <t>INSTRUCTIONS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</si>
  <si>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</si>
  <si>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</si>
  <si>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</si>
  <si>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</si>
  <si>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</si>
  <si>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</si>
  <si>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</si>
  <si>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</si>
  <si>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</si>
  <si>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</si>
  <si>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</si>
  <si>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</si>
  <si>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«  Choose the year and start day</t>
  </si>
  <si>
    <t>Start Day:</t>
  </si>
  <si>
    <t>School Event Calendar Template</t>
  </si>
  <si>
    <t>© 2013-2014 Vertex42 LLC</t>
  </si>
  <si>
    <r>
      <t>Publishing your calendar</t>
    </r>
    <r>
      <rPr>
        <sz val="8"/>
        <color theme="3" tint="-0.249977111117893"/>
        <rFont val="Arial"/>
        <family val="2"/>
      </rPr>
      <t>. If you want to publish a school calendar, you must ensure that it includes the following note and URL in the footer: Calendar Templates by Vertex42.com - http://www.vertex42.com/calendars/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</si>
  <si>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</si>
  <si>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</si>
  <si>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edit, select the cell(s) and go to Format &gt; Conditional Formatting.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</si>
  <si>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</si>
  <si>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First day of School</t>
  </si>
  <si>
    <t xml:space="preserve"> </t>
  </si>
  <si>
    <t>24-26</t>
  </si>
  <si>
    <t>In Service</t>
  </si>
  <si>
    <t>1st Breakfast / Lunch</t>
  </si>
  <si>
    <t>6/7</t>
  </si>
  <si>
    <t>Early Release  11:15 am</t>
  </si>
  <si>
    <t>Picture Day</t>
  </si>
  <si>
    <t>Progress Reports</t>
  </si>
  <si>
    <t>End of 1st trimester</t>
  </si>
  <si>
    <t>Report Card/nite conferences</t>
  </si>
  <si>
    <t>16-17</t>
  </si>
  <si>
    <t>Early Release</t>
  </si>
  <si>
    <t>Thanksgiving break</t>
  </si>
  <si>
    <t>Christmas Concert</t>
  </si>
  <si>
    <t>Christmas Break</t>
  </si>
  <si>
    <t>19-30</t>
  </si>
  <si>
    <t>27-28</t>
  </si>
  <si>
    <t>Winter Break</t>
  </si>
  <si>
    <t xml:space="preserve"> 1-3</t>
  </si>
  <si>
    <t>17-21</t>
  </si>
  <si>
    <t>Spring Break</t>
  </si>
  <si>
    <t>Last Day of School</t>
  </si>
  <si>
    <t>S  3</t>
  </si>
  <si>
    <t xml:space="preserve"> S 44</t>
  </si>
  <si>
    <t>S 175</t>
  </si>
  <si>
    <t>PreK / K First day</t>
  </si>
  <si>
    <t>Ash Wednesday</t>
  </si>
  <si>
    <t>Good Friday no school</t>
  </si>
  <si>
    <t>M.L.K., Jr Day</t>
  </si>
  <si>
    <t>In-Service</t>
  </si>
  <si>
    <t>S  24</t>
  </si>
  <si>
    <t>S 63</t>
  </si>
  <si>
    <t xml:space="preserve"> S 75</t>
  </si>
  <si>
    <t>7</t>
  </si>
  <si>
    <t>Open House</t>
  </si>
  <si>
    <t>S 113</t>
  </si>
  <si>
    <t>2nd semester end</t>
  </si>
  <si>
    <t>22-23</t>
  </si>
  <si>
    <t>Nite Conferences</t>
  </si>
  <si>
    <t>Progress reports</t>
  </si>
  <si>
    <t>Evening of the Arts</t>
  </si>
  <si>
    <t>Last Day of Pre K and K</t>
  </si>
  <si>
    <t>Gifts/Kingdom-school closed</t>
  </si>
  <si>
    <t>23-25</t>
  </si>
  <si>
    <t>S 133</t>
  </si>
  <si>
    <t>S  147</t>
  </si>
  <si>
    <t xml:space="preserve"> S 169</t>
  </si>
  <si>
    <t>8th grade graduation</t>
  </si>
  <si>
    <t>Early Release   11:15 am</t>
  </si>
  <si>
    <t>No buses</t>
  </si>
  <si>
    <t>No buses                           S 95</t>
  </si>
  <si>
    <t>30-31</t>
  </si>
  <si>
    <t>No PM buses</t>
  </si>
  <si>
    <t>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</si>
</sst>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"/>
    <numFmt numFmtId="165" formatCode="mmmm"/>
    <numFmt numFmtId="166" formatCode="mmmm\ yyyy"/>
  </numFmts>
  <fonts count="19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60"/>
      <name val="Arial"/>
      <family val="2"/>
    </font>
    <font>
      <sz val="8"/>
      <name val="Century Gothic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8"/>
      <color theme="3" tint="-0.249977111117893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Border="1"/>
    <xf numFmtId="0" fontId="4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4" fillId="0" borderId="0" xfId="0" applyFont="1" applyBorder="1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7" fillId="4" borderId="0" xfId="0" applyFont="1" applyFill="1"/>
    <xf numFmtId="0" fontId="6" fillId="4" borderId="0" xfId="2" applyFont="1" applyFill="1" applyAlignment="1" applyProtection="1"/>
    <xf numFmtId="0" fontId="4" fillId="4" borderId="0" xfId="1" applyNumberFormat="1" applyFont="1" applyFill="1" applyAlignment="1">
      <alignment horizontal="right" vertical="center"/>
    </xf>
    <xf numFmtId="0" fontId="8" fillId="4" borderId="0" xfId="0" applyFont="1" applyFill="1"/>
    <xf numFmtId="0" fontId="4" fillId="4" borderId="0" xfId="0" applyFont="1" applyFill="1" applyBorder="1" applyAlignment="1">
      <alignment horizontal="center"/>
    </xf>
    <xf numFmtId="0" fontId="4" fillId="4" borderId="0" xfId="0" applyFont="1" applyFill="1"/>
    <xf numFmtId="0" fontId="6" fillId="4" borderId="0" xfId="2" applyFont="1" applyFill="1" applyAlignment="1" applyProtection="1">
      <alignment horizontal="right"/>
    </xf>
    <xf numFmtId="0" fontId="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/>
    <xf numFmtId="0" fontId="18" fillId="0" borderId="0" xfId="0" applyFont="1"/>
    <xf numFmtId="0" fontId="13" fillId="0" borderId="0" xfId="0" applyFont="1" applyFill="1" applyBorder="1" applyAlignment="1">
      <alignment horizontal="center" vertical="center"/>
    </xf>
    <xf numFmtId="16" fontId="4" fillId="0" borderId="0" xfId="0" quotePrefix="1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12" fillId="6" borderId="4" xfId="0" applyNumberFormat="1" applyFont="1" applyFill="1" applyBorder="1" applyAlignment="1">
      <alignment horizontal="center" vertical="center"/>
    </xf>
    <xf numFmtId="164" fontId="12" fillId="7" borderId="4" xfId="0" applyNumberFormat="1" applyFont="1" applyFill="1" applyBorder="1" applyAlignment="1">
      <alignment horizontal="center" vertical="center"/>
    </xf>
    <xf numFmtId="164" fontId="12" fillId="8" borderId="4" xfId="0" applyNumberFormat="1" applyFont="1" applyFill="1" applyBorder="1" applyAlignment="1">
      <alignment horizontal="center" vertical="center"/>
    </xf>
    <xf numFmtId="164" fontId="12" fillId="9" borderId="4" xfId="0" applyNumberFormat="1" applyFont="1" applyFill="1" applyBorder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164" fontId="12" fillId="10" borderId="4" xfId="0" applyNumberFormat="1" applyFont="1" applyFill="1" applyBorder="1" applyAlignment="1">
      <alignment horizontal="center" vertical="center"/>
    </xf>
    <xf numFmtId="164" fontId="12" fillId="11" borderId="4" xfId="0" applyNumberFormat="1" applyFont="1" applyFill="1" applyBorder="1" applyAlignment="1">
      <alignment horizontal="center" vertical="center"/>
    </xf>
    <xf numFmtId="164" fontId="4" fillId="4" borderId="0" xfId="0" quotePrefix="1" applyNumberFormat="1" applyFont="1" applyFill="1" applyAlignment="1">
      <alignment horizontal="left" vertical="center"/>
    </xf>
    <xf numFmtId="165" fontId="12" fillId="2" borderId="7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14" fillId="4" borderId="0" xfId="0" applyFont="1" applyFill="1"/>
    <xf numFmtId="0" fontId="6" fillId="4" borderId="0" xfId="2" applyFont="1" applyFill="1" applyAlignment="1" applyProtection="1">
      <alignment horizontal="left"/>
    </xf>
    <xf numFmtId="0" fontId="7" fillId="4" borderId="0" xfId="0" applyFont="1" applyFill="1" applyAlignment="1">
      <alignment horizontal="right"/>
    </xf>
    <xf numFmtId="0" fontId="7" fillId="4" borderId="5" xfId="0" applyFont="1" applyFill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1238250</xdr:colOff>
      <xdr:row>0</xdr:row>
      <xdr:rowOff>9525</xdr:rowOff>
    </xdr:from>
    <xdr:to>
      <xdr:col>24</xdr:col>
      <xdr:colOff>388620</xdr:colOff>
      <xdr:row>1</xdr:row>
      <xdr:rowOff>0</xdr:rowOff>
    </xdr:to>
    <xdr:pic>
      <xdr:nvPicPr>
        <xdr:cNvPr id="1130" name="Picture 106" descr="vertex42_logo_transparent_s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3"/>
  <sheetViews>
    <sheetView showGridLines="0" tabSelected="1" topLeftCell="A6" zoomScaleNormal="100" workbookViewId="0">
      <selection activeCell="V49" sqref="V49"/>
    </sheetView>
  </sheetViews>
  <sheetFormatPr defaultRowHeight="12.75"/>
  <cols>
    <col min="1" max="1" width="3.140625" customWidth="1"/>
    <col min="2" max="8" width="3.85546875" customWidth="1"/>
    <col min="9" max="9" width="1.85546875" customWidth="1"/>
    <col min="10" max="10" width="4.85546875" customWidth="1"/>
    <col min="11" max="11" width="20" customWidth="1"/>
    <col min="12" max="12" width="3.28515625" customWidth="1"/>
    <col min="13" max="19" width="3.85546875" customWidth="1"/>
    <col min="20" max="20" width="1.85546875" customWidth="1"/>
    <col min="21" max="21" width="4.85546875" customWidth="1"/>
    <col min="22" max="22" width="21.28515625" customWidth="1"/>
    <col min="23" max="23" width="2.85546875" customWidth="1"/>
    <col min="24" max="24" width="3.140625" customWidth="1"/>
    <col min="25" max="25" width="50.5703125" customWidth="1"/>
  </cols>
  <sheetData>
    <row r="1" spans="1:25" ht="18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Y1" s="24"/>
    </row>
    <row r="2" spans="1:2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3"/>
      <c r="M2" s="14"/>
      <c r="N2" s="14"/>
      <c r="O2" s="14"/>
      <c r="P2" s="14"/>
      <c r="Q2" s="14"/>
      <c r="R2" s="14"/>
      <c r="S2" s="14"/>
      <c r="T2" s="14"/>
      <c r="U2" s="13"/>
      <c r="V2" s="15" t="s">
        <v>22</v>
      </c>
      <c r="W2" s="12"/>
      <c r="Y2" s="25" t="s">
        <v>6</v>
      </c>
    </row>
    <row r="3" spans="1:25">
      <c r="A3" s="13"/>
      <c r="B3" s="16"/>
      <c r="C3" s="16"/>
      <c r="D3" s="17"/>
      <c r="E3" s="17"/>
      <c r="F3" s="13"/>
      <c r="G3" s="13"/>
      <c r="H3" s="13"/>
      <c r="I3" s="18"/>
      <c r="J3" s="13"/>
      <c r="K3" s="13"/>
      <c r="L3" s="13"/>
      <c r="M3" s="16"/>
      <c r="N3" s="16"/>
      <c r="O3" s="17"/>
      <c r="P3" s="17"/>
      <c r="Q3" s="13"/>
      <c r="R3" s="13"/>
      <c r="S3" s="13"/>
      <c r="T3" s="18"/>
      <c r="U3" s="19"/>
      <c r="V3" s="13"/>
      <c r="W3" s="12"/>
      <c r="Y3" s="24"/>
    </row>
    <row r="4" spans="1:25">
      <c r="A4" s="13"/>
      <c r="B4" s="13"/>
      <c r="C4" s="13"/>
      <c r="D4" s="54" t="s">
        <v>5</v>
      </c>
      <c r="E4" s="55"/>
      <c r="F4" s="44">
        <v>2016</v>
      </c>
      <c r="G4" s="45"/>
      <c r="H4" s="46"/>
      <c r="I4" s="13"/>
      <c r="J4" s="13"/>
      <c r="K4" s="54" t="s">
        <v>20</v>
      </c>
      <c r="L4" s="55"/>
      <c r="M4" s="44">
        <v>1</v>
      </c>
      <c r="N4" s="46"/>
      <c r="O4" s="50" t="s">
        <v>3</v>
      </c>
      <c r="P4" s="51"/>
      <c r="Q4" s="51"/>
      <c r="R4" s="51"/>
      <c r="S4" s="51"/>
      <c r="T4" s="13"/>
      <c r="U4" s="13"/>
      <c r="V4" s="13"/>
      <c r="W4" s="12"/>
      <c r="Y4" s="25" t="s">
        <v>19</v>
      </c>
    </row>
    <row r="5" spans="1: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2"/>
      <c r="Y5" s="26"/>
    </row>
    <row r="6" spans="1:25">
      <c r="Y6" s="27"/>
    </row>
    <row r="7" spans="1:25" s="1" customFormat="1" ht="18" customHeight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Y7" s="43" t="s">
        <v>23</v>
      </c>
    </row>
    <row r="8" spans="1:25" s="1" customFormat="1" ht="18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43"/>
    </row>
    <row r="9" spans="1:25" s="2" customFormat="1" ht="6" customHeight="1"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Y9" s="43"/>
    </row>
    <row r="10" spans="1:25" s="5" customFormat="1" ht="14.1" customHeight="1">
      <c r="B10" s="47">
        <f>DATE(year,7,1)</f>
        <v>42552</v>
      </c>
      <c r="C10" s="48"/>
      <c r="D10" s="48"/>
      <c r="E10" s="48"/>
      <c r="F10" s="48"/>
      <c r="G10" s="48"/>
      <c r="H10" s="48"/>
      <c r="I10" s="6"/>
      <c r="J10" s="42" t="s">
        <v>7</v>
      </c>
      <c r="K10" s="42"/>
      <c r="L10" s="9"/>
      <c r="M10" s="47">
        <f>DATE(year+1,1,1)</f>
        <v>42736</v>
      </c>
      <c r="N10" s="48"/>
      <c r="O10" s="48"/>
      <c r="P10" s="48"/>
      <c r="Q10" s="48"/>
      <c r="R10" s="48"/>
      <c r="S10" s="48"/>
      <c r="T10" s="9"/>
      <c r="U10" s="42" t="s">
        <v>13</v>
      </c>
      <c r="V10" s="42"/>
      <c r="Y10" s="43"/>
    </row>
    <row r="11" spans="1:25" s="4" customFormat="1" ht="14.1" customHeight="1">
      <c r="B11" s="20" t="str">
        <f>CHOOSE(1+MOD(startday+1-2,7),"Su","M","Tu","W","Th","F","Sa")</f>
        <v>Su</v>
      </c>
      <c r="C11" s="21" t="str">
        <f>CHOOSE(1+MOD(startday+2-2,7),"Su","M","Tu","W","Th","F","Sa")</f>
        <v>M</v>
      </c>
      <c r="D11" s="21" t="str">
        <f>CHOOSE(1+MOD(startday+3-2,7),"Su","M","Tu","W","Th","F","Sa")</f>
        <v>Tu</v>
      </c>
      <c r="E11" s="21" t="str">
        <f>CHOOSE(1+MOD(startday+4-2,7),"Su","M","Tu","W","Th","F","Sa")</f>
        <v>W</v>
      </c>
      <c r="F11" s="21" t="str">
        <f>CHOOSE(1+MOD(startday+5-2,7),"Su","M","Tu","W","Th","F","Sa")</f>
        <v>Th</v>
      </c>
      <c r="G11" s="21" t="str">
        <f>CHOOSE(1+MOD(startday+6-2,7),"Su","M","Tu","W","Th","F","Sa")</f>
        <v>F</v>
      </c>
      <c r="H11" s="20" t="str">
        <f>CHOOSE(1+MOD(startday+7-2,7),"Su","M","Tu","W","Th","F","Sa")</f>
        <v>Sa</v>
      </c>
      <c r="I11" s="9"/>
      <c r="J11" s="22">
        <f>DATE(YEAR(B10),7,4)</f>
        <v>42555</v>
      </c>
      <c r="K11" s="23" t="s">
        <v>0</v>
      </c>
      <c r="L11" s="9"/>
      <c r="M11" s="20" t="str">
        <f>CHOOSE(1+MOD(startday+1-2,7),"Su","M","Tu","W","Th","F","Sa")</f>
        <v>Su</v>
      </c>
      <c r="N11" s="21" t="str">
        <f>CHOOSE(1+MOD(startday+2-2,7),"Su","M","Tu","W","Th","F","Sa")</f>
        <v>M</v>
      </c>
      <c r="O11" s="21" t="str">
        <f>CHOOSE(1+MOD(startday+3-2,7),"Su","M","Tu","W","Th","F","Sa")</f>
        <v>Tu</v>
      </c>
      <c r="P11" s="21" t="str">
        <f>CHOOSE(1+MOD(startday+4-2,7),"Su","M","Tu","W","Th","F","Sa")</f>
        <v>W</v>
      </c>
      <c r="Q11" s="21" t="str">
        <f>CHOOSE(1+MOD(startday+5-2,7),"Su","M","Tu","W","Th","F","Sa")</f>
        <v>Th</v>
      </c>
      <c r="R11" s="21" t="str">
        <f>CHOOSE(1+MOD(startday+6-2,7),"Su","M","Tu","W","Th","F","Sa")</f>
        <v>F</v>
      </c>
      <c r="S11" s="20" t="str">
        <f>CHOOSE(1+MOD(startday+7-2,7),"Su","M","Tu","W","Th","F","Sa")</f>
        <v>Sa</v>
      </c>
      <c r="T11" s="9"/>
      <c r="U11" s="22" t="s">
        <v>29</v>
      </c>
      <c r="V11" s="23" t="s">
        <v>29</v>
      </c>
      <c r="Y11" s="43"/>
    </row>
    <row r="12" spans="1:25" s="4" customFormat="1" ht="14.1" customHeight="1">
      <c r="B12" s="7" t="str">
        <f>IF(WEEKDAY(B10,1)=startday,B10,"")</f>
        <v/>
      </c>
      <c r="C12" s="8" t="str">
        <f>IF(B12="",IF(WEEKDAY(B10,1)=MOD(startday,7)+1,B10,""),B12+1)</f>
        <v/>
      </c>
      <c r="D12" s="8" t="str">
        <f>IF(C12="",IF(WEEKDAY(B10,1)=MOD(startday+1,7)+1,B10,""),C12+1)</f>
        <v/>
      </c>
      <c r="E12" s="8" t="str">
        <f>IF(D12="",IF(WEEKDAY(B10,1)=MOD(startday+2,7)+1,B10,""),D12+1)</f>
        <v/>
      </c>
      <c r="F12" s="8" t="str">
        <f>IF(E12="",IF(WEEKDAY(B10,1)=MOD(startday+3,7)+1,B10,""),E12+1)</f>
        <v/>
      </c>
      <c r="G12" s="8">
        <f>IF(F12="",IF(WEEKDAY(B10,1)=MOD(startday+4,7)+1,B10,""),F12+1)</f>
        <v>42552</v>
      </c>
      <c r="H12" s="7">
        <f>IF(G12="",IF(WEEKDAY(B10,1)=MOD(startday+5,7)+1,B10,""),G12+1)</f>
        <v>42553</v>
      </c>
      <c r="I12" s="9"/>
      <c r="J12" s="9"/>
      <c r="K12" s="9"/>
      <c r="L12" s="9"/>
      <c r="M12" s="7">
        <f>IF(WEEKDAY(M10,1)=startday,M10,"")</f>
        <v>42736</v>
      </c>
      <c r="N12" s="8">
        <f>IF(M12="",IF(WEEKDAY(M10,1)=MOD(startday,7)+1,M10,""),M12+1)</f>
        <v>42737</v>
      </c>
      <c r="O12" s="8">
        <f>IF(N12="",IF(WEEKDAY(M10,1)=MOD(startday+1,7)+1,M10,""),N12+1)</f>
        <v>42738</v>
      </c>
      <c r="P12" s="8">
        <f>IF(O12="",IF(WEEKDAY(M10,1)=MOD(startday+2,7)+1,M10,""),O12+1)</f>
        <v>42739</v>
      </c>
      <c r="Q12" s="8">
        <f>IF(P12="",IF(WEEKDAY(M10,1)=MOD(startday+3,7)+1,M10,""),P12+1)</f>
        <v>42740</v>
      </c>
      <c r="R12" s="8">
        <f>IF(Q12="",IF(WEEKDAY(M10,1)=MOD(startday+4,7)+1,M10,""),Q12+1)</f>
        <v>42741</v>
      </c>
      <c r="S12" s="7">
        <f>IF(R12="",IF(WEEKDAY(M10,1)=MOD(startday+5,7)+1,M10,""),R12+1)</f>
        <v>42742</v>
      </c>
      <c r="T12" s="9"/>
      <c r="U12" s="22">
        <v>5</v>
      </c>
      <c r="V12" s="23" t="s">
        <v>36</v>
      </c>
      <c r="Y12" s="43"/>
    </row>
    <row r="13" spans="1:25" s="4" customFormat="1" ht="14.1" customHeight="1">
      <c r="B13" s="7">
        <f>IF(H12="","",IF(MONTH(H12+1)&lt;&gt;MONTH(H12),"",H12+1))</f>
        <v>42554</v>
      </c>
      <c r="C13" s="8">
        <f>IF(B13="","",IF(MONTH(B13+1)&lt;&gt;MONTH(B13),"",B13+1))</f>
        <v>42555</v>
      </c>
      <c r="D13" s="8">
        <f t="shared" ref="D13:H13" si="0">IF(C13="","",IF(MONTH(C13+1)&lt;&gt;MONTH(C13),"",C13+1))</f>
        <v>42556</v>
      </c>
      <c r="E13" s="8">
        <f>IF(D13="","",IF(MONTH(D13+1)&lt;&gt;MONTH(D13),"",D13+1))</f>
        <v>42557</v>
      </c>
      <c r="F13" s="8">
        <f t="shared" si="0"/>
        <v>42558</v>
      </c>
      <c r="G13" s="8">
        <f t="shared" si="0"/>
        <v>42559</v>
      </c>
      <c r="H13" s="7">
        <f t="shared" si="0"/>
        <v>42560</v>
      </c>
      <c r="I13" s="9"/>
      <c r="J13" s="10"/>
      <c r="K13" s="9"/>
      <c r="L13" s="9"/>
      <c r="M13" s="7">
        <f>IF(S12="","",IF(MONTH(S12+1)&lt;&gt;MONTH(S12),"",S12+1))</f>
        <v>42743</v>
      </c>
      <c r="N13" s="8">
        <f>IF(M13="","",IF(MONTH(M13+1)&lt;&gt;MONTH(M13),"",M13+1))</f>
        <v>42744</v>
      </c>
      <c r="O13" s="8">
        <f t="shared" ref="O13:O17" si="1">IF(N13="","",IF(MONTH(N13+1)&lt;&gt;MONTH(N13),"",N13+1))</f>
        <v>42745</v>
      </c>
      <c r="P13" s="8">
        <f>IF(O13="","",IF(MONTH(O13+1)&lt;&gt;MONTH(O13),"",O13+1))</f>
        <v>42746</v>
      </c>
      <c r="Q13" s="8">
        <f t="shared" ref="Q13:Q17" si="2">IF(P13="","",IF(MONTH(P13+1)&lt;&gt;MONTH(P13),"",P13+1))</f>
        <v>42747</v>
      </c>
      <c r="R13" s="8">
        <f t="shared" ref="R13:R17" si="3">IF(Q13="","",IF(MONTH(Q13+1)&lt;&gt;MONTH(Q13),"",Q13+1))</f>
        <v>42748</v>
      </c>
      <c r="S13" s="7">
        <f t="shared" ref="S13:S17" si="4">IF(R13="","",IF(MONTH(R13+1)&lt;&gt;MONTH(R13),"",R13+1))</f>
        <v>42749</v>
      </c>
      <c r="T13" s="9"/>
      <c r="U13" s="10">
        <v>13</v>
      </c>
      <c r="V13" s="9" t="s">
        <v>58</v>
      </c>
      <c r="Y13" s="28"/>
    </row>
    <row r="14" spans="1:25" s="4" customFormat="1" ht="14.1" customHeight="1">
      <c r="B14" s="7">
        <f t="shared" ref="B14:B17" si="5">IF(H13="","",IF(MONTH(H13+1)&lt;&gt;MONTH(H13),"",H13+1))</f>
        <v>42561</v>
      </c>
      <c r="C14" s="8">
        <f t="shared" ref="C14:H17" si="6">IF(B14="","",IF(MONTH(B14+1)&lt;&gt;MONTH(B14),"",B14+1))</f>
        <v>42562</v>
      </c>
      <c r="D14" s="8">
        <f t="shared" si="6"/>
        <v>42563</v>
      </c>
      <c r="E14" s="8">
        <f t="shared" si="6"/>
        <v>42564</v>
      </c>
      <c r="F14" s="8">
        <f t="shared" si="6"/>
        <v>42565</v>
      </c>
      <c r="G14" s="8">
        <f t="shared" si="6"/>
        <v>42566</v>
      </c>
      <c r="H14" s="7">
        <f t="shared" si="6"/>
        <v>42567</v>
      </c>
      <c r="I14" s="9"/>
      <c r="J14" s="10"/>
      <c r="K14" s="9"/>
      <c r="L14" s="9"/>
      <c r="M14" s="7">
        <f t="shared" ref="M14:M17" si="7">IF(S13="","",IF(MONTH(S13+1)&lt;&gt;MONTH(S13),"",S13+1))</f>
        <v>42750</v>
      </c>
      <c r="N14" s="35">
        <f t="shared" ref="N14:N17" si="8">IF(M14="","",IF(MONTH(M14+1)&lt;&gt;MONTH(M14),"",M14+1))</f>
        <v>42751</v>
      </c>
      <c r="O14" s="8">
        <f t="shared" si="1"/>
        <v>42752</v>
      </c>
      <c r="P14" s="8">
        <f t="shared" ref="P14:P17" si="9">IF(O14="","",IF(MONTH(O14+1)&lt;&gt;MONTH(O14),"",O14+1))</f>
        <v>42753</v>
      </c>
      <c r="Q14" s="8">
        <f t="shared" si="2"/>
        <v>42754</v>
      </c>
      <c r="R14" s="8">
        <f t="shared" si="3"/>
        <v>42755</v>
      </c>
      <c r="S14" s="7">
        <f t="shared" si="4"/>
        <v>42756</v>
      </c>
      <c r="T14" s="9"/>
      <c r="U14" s="10">
        <v>16</v>
      </c>
      <c r="V14" s="9" t="s">
        <v>57</v>
      </c>
      <c r="Y14" s="43" t="s">
        <v>24</v>
      </c>
    </row>
    <row r="15" spans="1:25" s="4" customFormat="1" ht="14.1" customHeight="1">
      <c r="B15" s="7">
        <f t="shared" si="5"/>
        <v>42568</v>
      </c>
      <c r="C15" s="8">
        <f t="shared" si="6"/>
        <v>42569</v>
      </c>
      <c r="D15" s="8">
        <f t="shared" si="6"/>
        <v>42570</v>
      </c>
      <c r="E15" s="8">
        <f t="shared" si="6"/>
        <v>42571</v>
      </c>
      <c r="F15" s="8">
        <f t="shared" si="6"/>
        <v>42572</v>
      </c>
      <c r="G15" s="8">
        <f t="shared" si="6"/>
        <v>42573</v>
      </c>
      <c r="H15" s="7">
        <f t="shared" si="6"/>
        <v>42574</v>
      </c>
      <c r="I15" s="9"/>
      <c r="J15" s="10"/>
      <c r="K15" s="9"/>
      <c r="L15" s="9"/>
      <c r="M15" s="7">
        <f t="shared" si="7"/>
        <v>42757</v>
      </c>
      <c r="N15" s="8">
        <f t="shared" si="8"/>
        <v>42758</v>
      </c>
      <c r="O15" s="8">
        <f t="shared" si="1"/>
        <v>42759</v>
      </c>
      <c r="P15" s="8">
        <f t="shared" si="9"/>
        <v>42760</v>
      </c>
      <c r="Q15" s="8">
        <f t="shared" si="2"/>
        <v>42761</v>
      </c>
      <c r="R15" s="8">
        <f t="shared" si="3"/>
        <v>42762</v>
      </c>
      <c r="S15" s="7">
        <f t="shared" si="4"/>
        <v>42763</v>
      </c>
      <c r="T15" s="9"/>
      <c r="U15" s="10">
        <v>26</v>
      </c>
      <c r="V15" s="9" t="s">
        <v>81</v>
      </c>
      <c r="Y15" s="43"/>
    </row>
    <row r="16" spans="1:25" s="4" customFormat="1" ht="14.1" customHeight="1">
      <c r="B16" s="7">
        <f t="shared" si="5"/>
        <v>42575</v>
      </c>
      <c r="C16" s="8">
        <f t="shared" si="6"/>
        <v>42576</v>
      </c>
      <c r="D16" s="8">
        <f t="shared" si="6"/>
        <v>42577</v>
      </c>
      <c r="E16" s="8">
        <f t="shared" si="6"/>
        <v>42578</v>
      </c>
      <c r="F16" s="8">
        <f t="shared" si="6"/>
        <v>42579</v>
      </c>
      <c r="G16" s="8">
        <f t="shared" si="6"/>
        <v>42580</v>
      </c>
      <c r="H16" s="7">
        <f t="shared" si="6"/>
        <v>42581</v>
      </c>
      <c r="I16" s="9"/>
      <c r="J16" s="10"/>
      <c r="K16" s="9"/>
      <c r="L16" s="9"/>
      <c r="M16" s="7">
        <f t="shared" si="7"/>
        <v>42764</v>
      </c>
      <c r="N16" s="8">
        <f t="shared" si="8"/>
        <v>42765</v>
      </c>
      <c r="O16" s="8">
        <f t="shared" si="1"/>
        <v>42766</v>
      </c>
      <c r="P16" s="8" t="str">
        <f t="shared" si="9"/>
        <v/>
      </c>
      <c r="Q16" s="8" t="str">
        <f t="shared" si="2"/>
        <v/>
      </c>
      <c r="R16" s="8" t="str">
        <f t="shared" si="3"/>
        <v/>
      </c>
      <c r="S16" s="7" t="str">
        <f t="shared" si="4"/>
        <v/>
      </c>
      <c r="T16" s="9"/>
      <c r="U16" s="10">
        <v>27</v>
      </c>
      <c r="V16" s="10" t="s">
        <v>79</v>
      </c>
      <c r="Y16" s="43"/>
    </row>
    <row r="17" spans="2:25" s="4" customFormat="1" ht="14.1" customHeight="1">
      <c r="B17" s="7">
        <f t="shared" si="5"/>
        <v>42582</v>
      </c>
      <c r="C17" s="8" t="str">
        <f t="shared" si="6"/>
        <v/>
      </c>
      <c r="D17" s="8" t="str">
        <f t="shared" si="6"/>
        <v/>
      </c>
      <c r="E17" s="8" t="str">
        <f t="shared" si="6"/>
        <v/>
      </c>
      <c r="F17" s="8" t="str">
        <f t="shared" si="6"/>
        <v/>
      </c>
      <c r="G17" s="8" t="str">
        <f t="shared" si="6"/>
        <v/>
      </c>
      <c r="H17" s="7" t="str">
        <f t="shared" si="6"/>
        <v/>
      </c>
      <c r="I17" s="9"/>
      <c r="J17" s="10"/>
      <c r="K17" s="9"/>
      <c r="L17" s="9"/>
      <c r="M17" s="7" t="str">
        <f t="shared" si="7"/>
        <v/>
      </c>
      <c r="N17" s="8" t="str">
        <f t="shared" si="8"/>
        <v/>
      </c>
      <c r="O17" s="8" t="str">
        <f t="shared" si="1"/>
        <v/>
      </c>
      <c r="P17" s="8" t="str">
        <f t="shared" si="9"/>
        <v/>
      </c>
      <c r="Q17" s="8" t="str">
        <f t="shared" si="2"/>
        <v/>
      </c>
      <c r="R17" s="8" t="str">
        <f t="shared" si="3"/>
        <v/>
      </c>
      <c r="S17" s="7" t="str">
        <f t="shared" si="4"/>
        <v/>
      </c>
      <c r="T17" s="9"/>
      <c r="U17" s="10"/>
      <c r="V17" s="9"/>
      <c r="Y17" s="43"/>
    </row>
    <row r="18" spans="2:25" s="4" customFormat="1" ht="14.1" customHeight="1">
      <c r="B18" s="9"/>
      <c r="C18" s="9"/>
      <c r="D18" s="9"/>
      <c r="E18" s="9"/>
      <c r="F18" s="9"/>
      <c r="G18" s="9"/>
      <c r="H18" s="9"/>
      <c r="I18" s="9"/>
      <c r="J18" s="1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Y18" s="43"/>
    </row>
    <row r="19" spans="2:25" s="5" customFormat="1" ht="14.1" customHeight="1">
      <c r="B19" s="47">
        <f>DATE(year,8,1)</f>
        <v>42583</v>
      </c>
      <c r="C19" s="48"/>
      <c r="D19" s="48"/>
      <c r="E19" s="48"/>
      <c r="F19" s="48"/>
      <c r="G19" s="48"/>
      <c r="H19" s="48"/>
      <c r="I19" s="6"/>
      <c r="J19" s="42" t="s">
        <v>8</v>
      </c>
      <c r="K19" s="42"/>
      <c r="L19" s="9"/>
      <c r="M19" s="47">
        <f>DATE(year+1,2,1)</f>
        <v>42767</v>
      </c>
      <c r="N19" s="48"/>
      <c r="O19" s="48"/>
      <c r="P19" s="48"/>
      <c r="Q19" s="48"/>
      <c r="R19" s="48"/>
      <c r="S19" s="48"/>
      <c r="T19" s="9"/>
      <c r="U19" s="42" t="s">
        <v>14</v>
      </c>
      <c r="V19" s="42"/>
      <c r="Y19" s="43"/>
    </row>
    <row r="20" spans="2:25" s="4" customFormat="1" ht="14.1" customHeight="1">
      <c r="B20" s="20" t="str">
        <f>CHOOSE(1+MOD(startday+1-2,7),"Su","M","Tu","W","Th","F","Sa")</f>
        <v>Su</v>
      </c>
      <c r="C20" s="21" t="str">
        <f>CHOOSE(1+MOD(startday+2-2,7),"Su","M","Tu","W","Th","F","Sa")</f>
        <v>M</v>
      </c>
      <c r="D20" s="21" t="str">
        <f>CHOOSE(1+MOD(startday+3-2,7),"Su","M","Tu","W","Th","F","Sa")</f>
        <v>Tu</v>
      </c>
      <c r="E20" s="21" t="str">
        <f>CHOOSE(1+MOD(startday+4-2,7),"Su","M","Tu","W","Th","F","Sa")</f>
        <v>W</v>
      </c>
      <c r="F20" s="21" t="str">
        <f>CHOOSE(1+MOD(startday+5-2,7),"Su","M","Tu","W","Th","F","Sa")</f>
        <v>Th</v>
      </c>
      <c r="G20" s="21" t="str">
        <f>CHOOSE(1+MOD(startday+6-2,7),"Su","M","Tu","W","Th","F","Sa")</f>
        <v>F</v>
      </c>
      <c r="H20" s="20" t="str">
        <f>CHOOSE(1+MOD(startday+7-2,7),"Su","M","Tu","W","Th","F","Sa")</f>
        <v>Sa</v>
      </c>
      <c r="I20" s="9"/>
      <c r="J20" s="10" t="s">
        <v>29</v>
      </c>
      <c r="K20" s="9" t="s">
        <v>29</v>
      </c>
      <c r="L20" s="9"/>
      <c r="M20" s="20" t="str">
        <f>CHOOSE(1+MOD(startday+1-2,7),"Su","M","Tu","W","Th","F","Sa")</f>
        <v>Su</v>
      </c>
      <c r="N20" s="21" t="str">
        <f>CHOOSE(1+MOD(startday+2-2,7),"Su","M","Tu","W","Th","F","Sa")</f>
        <v>M</v>
      </c>
      <c r="O20" s="21" t="str">
        <f>CHOOSE(1+MOD(startday+3-2,7),"Su","M","Tu","W","Th","F","Sa")</f>
        <v>Tu</v>
      </c>
      <c r="P20" s="21" t="str">
        <f>CHOOSE(1+MOD(startday+4-2,7),"Su","M","Tu","W","Th","F","Sa")</f>
        <v>W</v>
      </c>
      <c r="Q20" s="21" t="str">
        <f>CHOOSE(1+MOD(startday+5-2,7),"Su","M","Tu","W","Th","F","Sa")</f>
        <v>Th</v>
      </c>
      <c r="R20" s="21" t="str">
        <f>CHOOSE(1+MOD(startday+6-2,7),"Su","M","Tu","W","Th","F","Sa")</f>
        <v>F</v>
      </c>
      <c r="S20" s="20" t="str">
        <f>CHOOSE(1+MOD(startday+7-2,7),"Su","M","Tu","W","Th","F","Sa")</f>
        <v>Sa</v>
      </c>
      <c r="T20" s="9"/>
      <c r="U20" s="22" t="s">
        <v>29</v>
      </c>
      <c r="V20" s="23" t="s">
        <v>29</v>
      </c>
      <c r="Y20" s="28"/>
    </row>
    <row r="21" spans="2:25" s="4" customFormat="1" ht="14.1" customHeight="1">
      <c r="B21" s="7" t="str">
        <f>IF(WEEKDAY(B19,1)=startday,B19,"")</f>
        <v/>
      </c>
      <c r="C21" s="8">
        <f>IF(B21="",IF(WEEKDAY(B19,1)=MOD(startday,7)+1,B19,""),B21+1)</f>
        <v>42583</v>
      </c>
      <c r="D21" s="8">
        <f>IF(C21="",IF(WEEKDAY(B19,1)=MOD(startday+1,7)+1,B19,""),C21+1)</f>
        <v>42584</v>
      </c>
      <c r="E21" s="8">
        <f>IF(D21="",IF(WEEKDAY(B19,1)=MOD(startday+2,7)+1,B19,""),D21+1)</f>
        <v>42585</v>
      </c>
      <c r="F21" s="8">
        <f>IF(E21="",IF(WEEKDAY(B19,1)=MOD(startday+3,7)+1,B19,""),E21+1)</f>
        <v>42586</v>
      </c>
      <c r="G21" s="8">
        <f>IF(F21="",IF(WEEKDAY(B19,1)=MOD(startday+4,7)+1,B19,""),F21+1)</f>
        <v>42587</v>
      </c>
      <c r="H21" s="7">
        <f>IF(G21="",IF(WEEKDAY(B19,1)=MOD(startday+5,7)+1,B19,""),G21+1)</f>
        <v>42588</v>
      </c>
      <c r="I21" s="9"/>
      <c r="J21" s="9"/>
      <c r="K21" s="9"/>
      <c r="L21" s="9"/>
      <c r="M21" s="7" t="str">
        <f>IF(WEEKDAY(M19,1)=startday,M19,"")</f>
        <v/>
      </c>
      <c r="N21" s="8" t="str">
        <f>IF(M21="",IF(WEEKDAY(M19,1)=MOD(startday,7)+1,M19,""),M21+1)</f>
        <v/>
      </c>
      <c r="O21" s="8" t="str">
        <f>IF(N21="",IF(WEEKDAY(M19,1)=MOD(startday+1,7)+1,M19,""),N21+1)</f>
        <v/>
      </c>
      <c r="P21" s="8">
        <f>IF(O21="",IF(WEEKDAY(M19,1)=MOD(startday+2,7)+1,M19,""),O21+1)</f>
        <v>42767</v>
      </c>
      <c r="Q21" s="8">
        <f>IF(P21="",IF(WEEKDAY(M19,1)=MOD(startday+3,7)+1,M19,""),P21+1)</f>
        <v>42768</v>
      </c>
      <c r="R21" s="8">
        <f>IF(Q21="",IF(WEEKDAY(M19,1)=MOD(startday+4,7)+1,M19,""),Q21+1)</f>
        <v>42769</v>
      </c>
      <c r="S21" s="7">
        <f>IF(R21="",IF(WEEKDAY(M19,1)=MOD(startday+5,7)+1,M19,""),R21+1)</f>
        <v>42770</v>
      </c>
      <c r="T21" s="9"/>
      <c r="U21" s="22">
        <v>10</v>
      </c>
      <c r="V21" s="23" t="s">
        <v>77</v>
      </c>
      <c r="Y21" s="43" t="s">
        <v>25</v>
      </c>
    </row>
    <row r="22" spans="2:25" s="4" customFormat="1" ht="14.1" customHeight="1">
      <c r="B22" s="7">
        <f>IF(H21="","",IF(MONTH(H21+1)&lt;&gt;MONTH(H21),"",H21+1))</f>
        <v>42589</v>
      </c>
      <c r="C22" s="8">
        <f>IF(B22="","",IF(MONTH(B22+1)&lt;&gt;MONTH(B22),"",B22+1))</f>
        <v>42590</v>
      </c>
      <c r="D22" s="8">
        <f t="shared" ref="D22:D26" si="10">IF(C22="","",IF(MONTH(C22+1)&lt;&gt;MONTH(C22),"",C22+1))</f>
        <v>42591</v>
      </c>
      <c r="E22" s="8">
        <f>IF(D22="","",IF(MONTH(D22+1)&lt;&gt;MONTH(D22),"",D22+1))</f>
        <v>42592</v>
      </c>
      <c r="F22" s="8">
        <f t="shared" ref="F22:F26" si="11">IF(E22="","",IF(MONTH(E22+1)&lt;&gt;MONTH(E22),"",E22+1))</f>
        <v>42593</v>
      </c>
      <c r="G22" s="8">
        <f t="shared" ref="G22:G26" si="12">IF(F22="","",IF(MONTH(F22+1)&lt;&gt;MONTH(F22),"",F22+1))</f>
        <v>42594</v>
      </c>
      <c r="H22" s="7">
        <f t="shared" ref="H22:H26" si="13">IF(G22="","",IF(MONTH(G22+1)&lt;&gt;MONTH(G22),"",G22+1))</f>
        <v>42595</v>
      </c>
      <c r="I22" s="9"/>
      <c r="J22" s="10"/>
      <c r="K22" s="9"/>
      <c r="L22" s="9"/>
      <c r="M22" s="7">
        <f>IF(S21="","",IF(MONTH(S21+1)&lt;&gt;MONTH(S21),"",S21+1))</f>
        <v>42771</v>
      </c>
      <c r="N22" s="8">
        <f>IF(M22="","",IF(MONTH(M22+1)&lt;&gt;MONTH(M22),"",M22+1))</f>
        <v>42772</v>
      </c>
      <c r="O22" s="8">
        <f t="shared" ref="O22:O26" si="14">IF(N22="","",IF(MONTH(N22+1)&lt;&gt;MONTH(N22),"",N22+1))</f>
        <v>42773</v>
      </c>
      <c r="P22" s="8">
        <f>IF(O22="","",IF(MONTH(O22+1)&lt;&gt;MONTH(O22),"",O22+1))</f>
        <v>42774</v>
      </c>
      <c r="Q22" s="8">
        <f t="shared" ref="Q22:Q26" si="15">IF(P22="","",IF(MONTH(P22+1)&lt;&gt;MONTH(P22),"",P22+1))</f>
        <v>42775</v>
      </c>
      <c r="R22" s="8">
        <f t="shared" ref="R22:R26" si="16">IF(Q22="","",IF(MONTH(Q22+1)&lt;&gt;MONTH(Q22),"",Q22+1))</f>
        <v>42776</v>
      </c>
      <c r="S22" s="7">
        <f t="shared" ref="S22:S26" si="17">IF(R22="","",IF(MONTH(R22+1)&lt;&gt;MONTH(R22),"",R22+1))</f>
        <v>42777</v>
      </c>
      <c r="T22" s="9"/>
      <c r="U22" s="22">
        <v>16</v>
      </c>
      <c r="V22" s="23" t="s">
        <v>65</v>
      </c>
      <c r="Y22" s="43"/>
    </row>
    <row r="23" spans="2:25" s="4" customFormat="1" ht="14.1" customHeight="1">
      <c r="B23" s="7">
        <f t="shared" ref="B23:B26" si="18">IF(H22="","",IF(MONTH(H22+1)&lt;&gt;MONTH(H22),"",H22+1))</f>
        <v>42596</v>
      </c>
      <c r="C23" s="8">
        <f t="shared" ref="C23:C26" si="19">IF(B23="","",IF(MONTH(B23+1)&lt;&gt;MONTH(B23),"",B23+1))</f>
        <v>42597</v>
      </c>
      <c r="D23" s="8">
        <f t="shared" si="10"/>
        <v>42598</v>
      </c>
      <c r="E23" s="8">
        <f t="shared" ref="E23:E26" si="20">IF(D23="","",IF(MONTH(D23+1)&lt;&gt;MONTH(D23),"",D23+1))</f>
        <v>42599</v>
      </c>
      <c r="F23" s="8">
        <f t="shared" si="11"/>
        <v>42600</v>
      </c>
      <c r="G23" s="8">
        <f t="shared" si="12"/>
        <v>42601</v>
      </c>
      <c r="H23" s="7">
        <f t="shared" si="13"/>
        <v>42602</v>
      </c>
      <c r="I23" s="9"/>
      <c r="J23" s="10" t="s">
        <v>30</v>
      </c>
      <c r="K23" s="9" t="s">
        <v>31</v>
      </c>
      <c r="L23" s="9"/>
      <c r="M23" s="7">
        <f t="shared" ref="M23:M26" si="21">IF(S22="","",IF(MONTH(S22+1)&lt;&gt;MONTH(S22),"",S22+1))</f>
        <v>42778</v>
      </c>
      <c r="N23" s="8">
        <f t="shared" ref="N23:N26" si="22">IF(M23="","",IF(MONTH(M23+1)&lt;&gt;MONTH(M23),"",M23+1))</f>
        <v>42779</v>
      </c>
      <c r="O23" s="8">
        <f t="shared" si="14"/>
        <v>42780</v>
      </c>
      <c r="P23" s="8">
        <f t="shared" ref="P23:P26" si="23">IF(O23="","",IF(MONTH(O23+1)&lt;&gt;MONTH(O23),"",O23+1))</f>
        <v>42781</v>
      </c>
      <c r="Q23" s="8">
        <f t="shared" si="15"/>
        <v>42782</v>
      </c>
      <c r="R23" s="8">
        <f t="shared" si="16"/>
        <v>42783</v>
      </c>
      <c r="S23" s="7">
        <f t="shared" si="17"/>
        <v>42784</v>
      </c>
      <c r="T23" s="9"/>
      <c r="U23" s="22" t="s">
        <v>66</v>
      </c>
      <c r="V23" s="23" t="s">
        <v>67</v>
      </c>
      <c r="Y23" s="43"/>
    </row>
    <row r="24" spans="2:25" s="4" customFormat="1" ht="14.1" customHeight="1">
      <c r="B24" s="7">
        <f t="shared" si="18"/>
        <v>42603</v>
      </c>
      <c r="C24" s="8">
        <f t="shared" si="19"/>
        <v>42604</v>
      </c>
      <c r="D24" s="8">
        <f t="shared" si="10"/>
        <v>42605</v>
      </c>
      <c r="E24" s="33">
        <f t="shared" si="20"/>
        <v>42606</v>
      </c>
      <c r="F24" s="33">
        <f t="shared" si="11"/>
        <v>42607</v>
      </c>
      <c r="G24" s="33">
        <f t="shared" si="12"/>
        <v>42608</v>
      </c>
      <c r="H24" s="7">
        <f t="shared" si="13"/>
        <v>42609</v>
      </c>
      <c r="I24" s="9"/>
      <c r="J24" s="10">
        <v>29</v>
      </c>
      <c r="K24" s="9" t="s">
        <v>28</v>
      </c>
      <c r="L24" s="9"/>
      <c r="M24" s="7">
        <f t="shared" si="21"/>
        <v>42785</v>
      </c>
      <c r="N24" s="8">
        <f t="shared" si="22"/>
        <v>42786</v>
      </c>
      <c r="O24" s="8">
        <f t="shared" si="14"/>
        <v>42787</v>
      </c>
      <c r="P24" s="8">
        <f t="shared" si="23"/>
        <v>42788</v>
      </c>
      <c r="Q24" s="8">
        <f t="shared" si="15"/>
        <v>42789</v>
      </c>
      <c r="R24" s="8">
        <f t="shared" si="16"/>
        <v>42790</v>
      </c>
      <c r="S24" s="7">
        <f t="shared" si="17"/>
        <v>42791</v>
      </c>
      <c r="T24" s="9"/>
      <c r="U24" s="38" t="s">
        <v>45</v>
      </c>
      <c r="V24" s="9" t="s">
        <v>46</v>
      </c>
      <c r="Y24" s="43"/>
    </row>
    <row r="25" spans="2:25" s="4" customFormat="1" ht="14.1" customHeight="1">
      <c r="B25" s="7">
        <f t="shared" si="18"/>
        <v>42610</v>
      </c>
      <c r="C25" s="34">
        <f t="shared" si="19"/>
        <v>42611</v>
      </c>
      <c r="D25" s="8">
        <f t="shared" si="10"/>
        <v>42612</v>
      </c>
      <c r="E25" s="8">
        <f t="shared" si="20"/>
        <v>42613</v>
      </c>
      <c r="F25" s="8" t="str">
        <f t="shared" si="11"/>
        <v/>
      </c>
      <c r="G25" s="8" t="str">
        <f t="shared" si="12"/>
        <v/>
      </c>
      <c r="H25" s="7" t="str">
        <f t="shared" si="13"/>
        <v/>
      </c>
      <c r="I25" s="9"/>
      <c r="J25" s="10" t="s">
        <v>29</v>
      </c>
      <c r="K25" s="32" t="s">
        <v>51</v>
      </c>
      <c r="L25" s="9"/>
      <c r="M25" s="7">
        <f t="shared" si="21"/>
        <v>42792</v>
      </c>
      <c r="N25" s="35">
        <f t="shared" si="22"/>
        <v>42793</v>
      </c>
      <c r="O25" s="35">
        <f t="shared" si="14"/>
        <v>42794</v>
      </c>
      <c r="P25" s="8" t="str">
        <f t="shared" si="23"/>
        <v/>
      </c>
      <c r="Q25" s="8" t="str">
        <f t="shared" si="15"/>
        <v/>
      </c>
      <c r="R25" s="8" t="str">
        <f t="shared" si="16"/>
        <v/>
      </c>
      <c r="S25" s="7" t="str">
        <f t="shared" si="17"/>
        <v/>
      </c>
      <c r="T25" s="9"/>
      <c r="U25" s="10"/>
      <c r="V25" s="32" t="s">
        <v>64</v>
      </c>
      <c r="Y25" s="43"/>
    </row>
    <row r="26" spans="2:25" s="4" customFormat="1" ht="14.1" customHeight="1">
      <c r="B26" s="7" t="str">
        <f t="shared" si="18"/>
        <v/>
      </c>
      <c r="C26" s="8" t="str">
        <f t="shared" si="19"/>
        <v/>
      </c>
      <c r="D26" s="8" t="str">
        <f t="shared" si="10"/>
        <v/>
      </c>
      <c r="E26" s="8" t="str">
        <f t="shared" si="20"/>
        <v/>
      </c>
      <c r="F26" s="8" t="str">
        <f t="shared" si="11"/>
        <v/>
      </c>
      <c r="G26" s="8" t="str">
        <f t="shared" si="12"/>
        <v/>
      </c>
      <c r="H26" s="7" t="str">
        <f t="shared" si="13"/>
        <v/>
      </c>
      <c r="I26" s="9"/>
      <c r="J26" s="10"/>
      <c r="K26" s="9"/>
      <c r="L26" s="9"/>
      <c r="M26" s="7" t="str">
        <f t="shared" si="21"/>
        <v/>
      </c>
      <c r="N26" s="8" t="str">
        <f t="shared" si="22"/>
        <v/>
      </c>
      <c r="O26" s="8" t="str">
        <f t="shared" si="14"/>
        <v/>
      </c>
      <c r="P26" s="8" t="str">
        <f t="shared" si="23"/>
        <v/>
      </c>
      <c r="Q26" s="8" t="str">
        <f t="shared" si="15"/>
        <v/>
      </c>
      <c r="R26" s="8" t="str">
        <f t="shared" si="16"/>
        <v/>
      </c>
      <c r="S26" s="7" t="str">
        <f t="shared" si="17"/>
        <v/>
      </c>
      <c r="T26" s="9"/>
      <c r="U26" s="10"/>
      <c r="V26" s="9"/>
      <c r="Y26" s="28"/>
    </row>
    <row r="27" spans="2:25" s="4" customFormat="1" ht="14.1" customHeight="1">
      <c r="B27" s="9"/>
      <c r="C27" s="9"/>
      <c r="D27" s="9"/>
      <c r="E27" s="9"/>
      <c r="F27" s="9"/>
      <c r="G27" s="9"/>
      <c r="H27" s="9"/>
      <c r="I27" s="9"/>
      <c r="J27" s="1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Y27" s="28"/>
    </row>
    <row r="28" spans="2:25" s="5" customFormat="1" ht="14.1" customHeight="1">
      <c r="B28" s="47">
        <f>DATE(year,9,1)</f>
        <v>42614</v>
      </c>
      <c r="C28" s="48"/>
      <c r="D28" s="48"/>
      <c r="E28" s="48"/>
      <c r="F28" s="48"/>
      <c r="G28" s="48"/>
      <c r="H28" s="48"/>
      <c r="I28" s="9"/>
      <c r="J28" s="42" t="s">
        <v>9</v>
      </c>
      <c r="K28" s="42"/>
      <c r="L28" s="9"/>
      <c r="M28" s="47">
        <f>DATE(year+1,3,1)</f>
        <v>42795</v>
      </c>
      <c r="N28" s="48"/>
      <c r="O28" s="48"/>
      <c r="P28" s="48"/>
      <c r="Q28" s="48"/>
      <c r="R28" s="48"/>
      <c r="S28" s="48"/>
      <c r="T28" s="9"/>
      <c r="U28" s="42" t="s">
        <v>15</v>
      </c>
      <c r="V28" s="42"/>
      <c r="Y28" s="43" t="s">
        <v>26</v>
      </c>
    </row>
    <row r="29" spans="2:25" s="4" customFormat="1" ht="14.1" customHeight="1">
      <c r="B29" s="20" t="str">
        <f>CHOOSE(1+MOD(startday+1-2,7),"Su","M","Tu","W","Th","F","Sa")</f>
        <v>Su</v>
      </c>
      <c r="C29" s="21" t="str">
        <f>CHOOSE(1+MOD(startday+2-2,7),"Su","M","Tu","W","Th","F","Sa")</f>
        <v>M</v>
      </c>
      <c r="D29" s="21" t="str">
        <f>CHOOSE(1+MOD(startday+3-2,7),"Su","M","Tu","W","Th","F","Sa")</f>
        <v>Tu</v>
      </c>
      <c r="E29" s="21" t="str">
        <f>CHOOSE(1+MOD(startday+4-2,7),"Su","M","Tu","W","Th","F","Sa")</f>
        <v>W</v>
      </c>
      <c r="F29" s="21" t="str">
        <f>CHOOSE(1+MOD(startday+5-2,7),"Su","M","Tu","W","Th","F","Sa")</f>
        <v>Th</v>
      </c>
      <c r="G29" s="21" t="str">
        <f>CHOOSE(1+MOD(startday+6-2,7),"Su","M","Tu","W","Th","F","Sa")</f>
        <v>F</v>
      </c>
      <c r="H29" s="20" t="str">
        <f>CHOOSE(1+MOD(startday+7-2,7),"Su","M","Tu","W","Th","F","Sa")</f>
        <v>Sa</v>
      </c>
      <c r="I29" s="9"/>
      <c r="J29" s="22">
        <v>5</v>
      </c>
      <c r="K29" s="23" t="s">
        <v>1</v>
      </c>
      <c r="L29" s="9"/>
      <c r="M29" s="20" t="str">
        <f>CHOOSE(1+MOD(startday+1-2,7),"Su","M","Tu","W","Th","F","Sa")</f>
        <v>Su</v>
      </c>
      <c r="N29" s="21" t="str">
        <f>CHOOSE(1+MOD(startday+2-2,7),"Su","M","Tu","W","Th","F","Sa")</f>
        <v>M</v>
      </c>
      <c r="O29" s="21" t="str">
        <f>CHOOSE(1+MOD(startday+3-2,7),"Su","M","Tu","W","Th","F","Sa")</f>
        <v>Tu</v>
      </c>
      <c r="P29" s="21" t="str">
        <f>CHOOSE(1+MOD(startday+4-2,7),"Su","M","Tu","W","Th","F","Sa")</f>
        <v>W</v>
      </c>
      <c r="Q29" s="21" t="str">
        <f>CHOOSE(1+MOD(startday+5-2,7),"Su","M","Tu","W","Th","F","Sa")</f>
        <v>Th</v>
      </c>
      <c r="R29" s="21" t="str">
        <f>CHOOSE(1+MOD(startday+6-2,7),"Su","M","Tu","W","Th","F","Sa")</f>
        <v>F</v>
      </c>
      <c r="S29" s="20" t="str">
        <f>CHOOSE(1+MOD(startday+7-2,7),"Su","M","Tu","W","Th","F","Sa")</f>
        <v>Sa</v>
      </c>
      <c r="T29" s="9"/>
      <c r="U29" s="22" t="s">
        <v>29</v>
      </c>
      <c r="V29" s="23" t="s">
        <v>29</v>
      </c>
      <c r="Y29" s="43"/>
    </row>
    <row r="30" spans="2:25" s="4" customFormat="1" ht="14.1" customHeight="1">
      <c r="B30" s="7" t="str">
        <f>IF(WEEKDAY(B28,1)=startday,B28,"")</f>
        <v/>
      </c>
      <c r="C30" s="8" t="str">
        <f>IF(B30="",IF(WEEKDAY(B28,1)=MOD(startday,7)+1,B28,""),B30+1)</f>
        <v/>
      </c>
      <c r="D30" s="8" t="str">
        <f>IF(C30="",IF(WEEKDAY(B28,1)=MOD(startday+1,7)+1,B28,""),C30+1)</f>
        <v/>
      </c>
      <c r="E30" s="8" t="str">
        <f>IF(D30="",IF(WEEKDAY(B28,1)=MOD(startday+2,7)+1,B28,""),D30+1)</f>
        <v/>
      </c>
      <c r="F30" s="8">
        <f>IF(E30="",IF(WEEKDAY(B28,1)=MOD(startday+3,7)+1,B28,""),E30+1)</f>
        <v>42614</v>
      </c>
      <c r="G30" s="8">
        <f>IF(F30="",IF(WEEKDAY(B28,1)=MOD(startday+4,7)+1,B28,""),F30+1)</f>
        <v>42615</v>
      </c>
      <c r="H30" s="7">
        <f>IF(G30="",IF(WEEKDAY(B28,1)=MOD(startday+5,7)+1,B28,""),G30+1)</f>
        <v>42616</v>
      </c>
      <c r="I30" s="9"/>
      <c r="J30" s="10">
        <v>6</v>
      </c>
      <c r="K30" s="9" t="s">
        <v>54</v>
      </c>
      <c r="L30" s="9"/>
      <c r="M30" s="7" t="str">
        <f>IF(WEEKDAY(M28,1)=startday,M28,"")</f>
        <v/>
      </c>
      <c r="N30" s="8" t="str">
        <f>IF(M30="",IF(WEEKDAY(M28,1)=MOD(startday,7)+1,M28,""),M30+1)</f>
        <v/>
      </c>
      <c r="O30" s="8" t="str">
        <f>IF(N30="",IF(WEEKDAY(M28,1)=MOD(startday+1,7)+1,M28,""),N30+1)</f>
        <v/>
      </c>
      <c r="P30" s="35">
        <f>IF(O30="",IF(WEEKDAY(M28,1)=MOD(startday+2,7)+1,M28,""),O30+1)</f>
        <v>42795</v>
      </c>
      <c r="Q30" s="35">
        <f>IF(P30="",IF(WEEKDAY(M28,1)=MOD(startday+3,7)+1,M28,""),P30+1)</f>
        <v>42796</v>
      </c>
      <c r="R30" s="35">
        <f>IF(Q30="",IF(WEEKDAY(M28,1)=MOD(startday+4,7)+1,M28,""),Q30+1)</f>
        <v>42797</v>
      </c>
      <c r="S30" s="7">
        <f>IF(R30="",IF(WEEKDAY(M28,1)=MOD(startday+5,7)+1,M28,""),R30+1)</f>
        <v>42798</v>
      </c>
      <c r="T30" s="9"/>
      <c r="U30" s="22" t="s">
        <v>47</v>
      </c>
      <c r="V30" s="23" t="s">
        <v>46</v>
      </c>
      <c r="Y30" s="43"/>
    </row>
    <row r="31" spans="2:25" s="4" customFormat="1" ht="14.1" customHeight="1">
      <c r="B31" s="7">
        <f>IF(H30="","",IF(MONTH(H30+1)&lt;&gt;MONTH(H30),"",H30+1))</f>
        <v>42617</v>
      </c>
      <c r="C31" s="35">
        <f>IF(B31="","",IF(MONTH(B31+1)&lt;&gt;MONTH(B31),"",B31+1))</f>
        <v>42618</v>
      </c>
      <c r="D31" s="39">
        <f t="shared" ref="D31:D35" si="24">IF(C31="","",IF(MONTH(C31+1)&lt;&gt;MONTH(C31),"",C31+1))</f>
        <v>42619</v>
      </c>
      <c r="E31" s="8">
        <f>IF(D31="","",IF(MONTH(D31+1)&lt;&gt;MONTH(D31),"",D31+1))</f>
        <v>42620</v>
      </c>
      <c r="F31" s="8">
        <f t="shared" ref="F31:F35" si="25">IF(E31="","",IF(MONTH(E31+1)&lt;&gt;MONTH(E31),"",E31+1))</f>
        <v>42621</v>
      </c>
      <c r="G31" s="8">
        <f t="shared" ref="G31:G35" si="26">IF(F31="","",IF(MONTH(F31+1)&lt;&gt;MONTH(F31),"",F31+1))</f>
        <v>42622</v>
      </c>
      <c r="H31" s="7">
        <f t="shared" ref="H31:H35" si="27">IF(G31="","",IF(MONTH(G31+1)&lt;&gt;MONTH(G31),"",G31+1))</f>
        <v>42623</v>
      </c>
      <c r="I31" s="9"/>
      <c r="J31" s="31" t="s">
        <v>62</v>
      </c>
      <c r="K31" s="9" t="s">
        <v>63</v>
      </c>
      <c r="L31" s="9"/>
      <c r="M31" s="7">
        <f>IF(S30="","",IF(MONTH(S30+1)&lt;&gt;MONTH(S30),"",S30+1))</f>
        <v>42799</v>
      </c>
      <c r="N31" s="8">
        <f>IF(M31="","",IF(MONTH(M31+1)&lt;&gt;MONTH(M31),"",M31+1))</f>
        <v>42800</v>
      </c>
      <c r="O31" s="8">
        <f t="shared" ref="O31:O35" si="28">IF(N31="","",IF(MONTH(N31+1)&lt;&gt;MONTH(N31),"",N31+1))</f>
        <v>42801</v>
      </c>
      <c r="P31" s="8">
        <f>IF(O31="","",IF(MONTH(O31+1)&lt;&gt;MONTH(O31),"",O31+1))</f>
        <v>42802</v>
      </c>
      <c r="Q31" s="8">
        <f t="shared" ref="Q31:Q35" si="29">IF(P31="","",IF(MONTH(P31+1)&lt;&gt;MONTH(P31),"",P31+1))</f>
        <v>42803</v>
      </c>
      <c r="R31" s="8">
        <f t="shared" ref="R31:R35" si="30">IF(Q31="","",IF(MONTH(Q31+1)&lt;&gt;MONTH(Q31),"",Q31+1))</f>
        <v>42804</v>
      </c>
      <c r="S31" s="7">
        <f t="shared" ref="S31:S35" si="31">IF(R31="","",IF(MONTH(R31+1)&lt;&gt;MONTH(R31),"",R31+1))</f>
        <v>42805</v>
      </c>
      <c r="T31" s="9"/>
      <c r="U31" s="10">
        <v>1</v>
      </c>
      <c r="V31" s="9" t="s">
        <v>55</v>
      </c>
      <c r="Y31" s="43"/>
    </row>
    <row r="32" spans="2:25" s="4" customFormat="1" ht="14.1" customHeight="1">
      <c r="B32" s="7">
        <f t="shared" ref="B32:B35" si="32">IF(H31="","",IF(MONTH(H31+1)&lt;&gt;MONTH(H31),"",H31+1))</f>
        <v>42624</v>
      </c>
      <c r="C32" s="8">
        <f t="shared" ref="C32:C35" si="33">IF(B32="","",IF(MONTH(B32+1)&lt;&gt;MONTH(B32),"",B32+1))</f>
        <v>42625</v>
      </c>
      <c r="D32" s="8">
        <f t="shared" si="24"/>
        <v>42626</v>
      </c>
      <c r="E32" s="8">
        <f t="shared" ref="E32:E35" si="34">IF(D32="","",IF(MONTH(D32+1)&lt;&gt;MONTH(D32),"",D32+1))</f>
        <v>42627</v>
      </c>
      <c r="F32" s="8">
        <f t="shared" si="25"/>
        <v>42628</v>
      </c>
      <c r="G32" s="37">
        <f t="shared" si="26"/>
        <v>42629</v>
      </c>
      <c r="H32" s="7">
        <f t="shared" si="27"/>
        <v>42630</v>
      </c>
      <c r="I32" s="9"/>
      <c r="J32" s="31" t="s">
        <v>33</v>
      </c>
      <c r="K32" s="9" t="s">
        <v>32</v>
      </c>
      <c r="L32" s="9"/>
      <c r="M32" s="7">
        <f t="shared" ref="M32:M35" si="35">IF(S31="","",IF(MONTH(S31+1)&lt;&gt;MONTH(S31),"",S31+1))</f>
        <v>42806</v>
      </c>
      <c r="N32" s="8">
        <f t="shared" ref="N32:N35" si="36">IF(M32="","",IF(MONTH(M32+1)&lt;&gt;MONTH(M32),"",M32+1))</f>
        <v>42807</v>
      </c>
      <c r="O32" s="8">
        <f t="shared" si="28"/>
        <v>42808</v>
      </c>
      <c r="P32" s="8">
        <f t="shared" ref="P32:P35" si="37">IF(O32="","",IF(MONTH(O32+1)&lt;&gt;MONTH(O32),"",O32+1))</f>
        <v>42809</v>
      </c>
      <c r="Q32" s="8">
        <f t="shared" si="29"/>
        <v>42810</v>
      </c>
      <c r="R32" s="37">
        <f t="shared" si="30"/>
        <v>42811</v>
      </c>
      <c r="S32" s="7">
        <f t="shared" si="31"/>
        <v>42812</v>
      </c>
      <c r="T32" s="9"/>
      <c r="U32" s="10">
        <v>17</v>
      </c>
      <c r="V32" s="9" t="s">
        <v>40</v>
      </c>
      <c r="Y32" s="43"/>
    </row>
    <row r="33" spans="2:25" s="4" customFormat="1" ht="14.1" customHeight="1">
      <c r="B33" s="7">
        <f t="shared" si="32"/>
        <v>42631</v>
      </c>
      <c r="C33" s="8">
        <f t="shared" si="33"/>
        <v>42632</v>
      </c>
      <c r="D33" s="8">
        <f t="shared" si="24"/>
        <v>42633</v>
      </c>
      <c r="E33" s="8">
        <f t="shared" si="34"/>
        <v>42634</v>
      </c>
      <c r="F33" s="8">
        <f t="shared" si="25"/>
        <v>42635</v>
      </c>
      <c r="G33" s="8">
        <f t="shared" si="26"/>
        <v>42636</v>
      </c>
      <c r="H33" s="7">
        <f t="shared" si="27"/>
        <v>42637</v>
      </c>
      <c r="I33" s="9"/>
      <c r="J33" s="10">
        <v>16</v>
      </c>
      <c r="K33" s="9" t="s">
        <v>34</v>
      </c>
      <c r="L33" s="9"/>
      <c r="M33" s="7">
        <f t="shared" si="35"/>
        <v>42813</v>
      </c>
      <c r="N33" s="8">
        <f t="shared" si="36"/>
        <v>42814</v>
      </c>
      <c r="O33" s="8">
        <f t="shared" si="28"/>
        <v>42815</v>
      </c>
      <c r="P33" s="8">
        <f t="shared" si="37"/>
        <v>42816</v>
      </c>
      <c r="Q33" s="8">
        <f t="shared" si="29"/>
        <v>42817</v>
      </c>
      <c r="R33" s="8">
        <f t="shared" si="30"/>
        <v>42818</v>
      </c>
      <c r="S33" s="7">
        <f t="shared" si="31"/>
        <v>42819</v>
      </c>
      <c r="T33" s="9"/>
      <c r="U33" s="10" t="s">
        <v>80</v>
      </c>
      <c r="V33" s="9" t="s">
        <v>78</v>
      </c>
      <c r="Y33" s="28"/>
    </row>
    <row r="34" spans="2:25" s="4" customFormat="1" ht="14.1" customHeight="1">
      <c r="B34" s="7">
        <f t="shared" si="32"/>
        <v>42638</v>
      </c>
      <c r="C34" s="8">
        <f t="shared" si="33"/>
        <v>42639</v>
      </c>
      <c r="D34" s="8">
        <f t="shared" si="24"/>
        <v>42640</v>
      </c>
      <c r="E34" s="8">
        <f t="shared" si="34"/>
        <v>42641</v>
      </c>
      <c r="F34" s="8">
        <f t="shared" si="25"/>
        <v>42642</v>
      </c>
      <c r="G34" s="8">
        <f t="shared" si="26"/>
        <v>42643</v>
      </c>
      <c r="H34" s="7" t="str">
        <f t="shared" si="27"/>
        <v/>
      </c>
      <c r="I34" s="9"/>
      <c r="J34" s="10">
        <v>27</v>
      </c>
      <c r="K34" s="10" t="s">
        <v>35</v>
      </c>
      <c r="L34" s="9"/>
      <c r="M34" s="7">
        <f t="shared" si="35"/>
        <v>42820</v>
      </c>
      <c r="N34" s="8">
        <f t="shared" si="36"/>
        <v>42821</v>
      </c>
      <c r="O34" s="8">
        <f t="shared" si="28"/>
        <v>42822</v>
      </c>
      <c r="P34" s="8">
        <f t="shared" si="37"/>
        <v>42823</v>
      </c>
      <c r="Q34" s="8">
        <f t="shared" si="29"/>
        <v>42824</v>
      </c>
      <c r="R34" s="8">
        <f t="shared" si="30"/>
        <v>42825</v>
      </c>
      <c r="S34" s="7" t="str">
        <f t="shared" si="31"/>
        <v/>
      </c>
      <c r="T34" s="9"/>
      <c r="U34" s="10"/>
      <c r="V34" s="32" t="s">
        <v>73</v>
      </c>
      <c r="Y34" s="28"/>
    </row>
    <row r="35" spans="2:25" s="4" customFormat="1" ht="14.1" customHeight="1">
      <c r="B35" s="7" t="str">
        <f t="shared" si="32"/>
        <v/>
      </c>
      <c r="C35" s="8" t="str">
        <f t="shared" si="33"/>
        <v/>
      </c>
      <c r="D35" s="8" t="str">
        <f t="shared" si="24"/>
        <v/>
      </c>
      <c r="E35" s="8" t="str">
        <f t="shared" si="34"/>
        <v/>
      </c>
      <c r="F35" s="8" t="str">
        <f t="shared" si="25"/>
        <v/>
      </c>
      <c r="G35" s="8" t="str">
        <f t="shared" si="26"/>
        <v/>
      </c>
      <c r="H35" s="7" t="str">
        <f t="shared" si="27"/>
        <v/>
      </c>
      <c r="I35" s="9"/>
      <c r="J35" s="10" t="s">
        <v>29</v>
      </c>
      <c r="K35" s="32" t="s">
        <v>59</v>
      </c>
      <c r="L35" s="9"/>
      <c r="M35" s="7" t="str">
        <f t="shared" si="35"/>
        <v/>
      </c>
      <c r="N35" s="8" t="str">
        <f t="shared" si="36"/>
        <v/>
      </c>
      <c r="O35" s="8" t="str">
        <f t="shared" si="28"/>
        <v/>
      </c>
      <c r="P35" s="8" t="str">
        <f t="shared" si="37"/>
        <v/>
      </c>
      <c r="Q35" s="8" t="str">
        <f t="shared" si="29"/>
        <v/>
      </c>
      <c r="R35" s="8" t="str">
        <f t="shared" si="30"/>
        <v/>
      </c>
      <c r="S35" s="7" t="str">
        <f t="shared" si="31"/>
        <v/>
      </c>
      <c r="T35" s="9"/>
      <c r="U35" s="10"/>
      <c r="V35" s="9"/>
      <c r="Y35" s="28"/>
    </row>
    <row r="36" spans="2:25" s="4" customFormat="1" ht="14.1" customHeight="1">
      <c r="B36" s="9"/>
      <c r="C36" s="9"/>
      <c r="D36" s="9"/>
      <c r="E36" s="9"/>
      <c r="F36" s="9"/>
      <c r="G36" s="9"/>
      <c r="H36" s="9"/>
      <c r="I36" s="9"/>
      <c r="J36" s="10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Y36" s="28"/>
    </row>
    <row r="37" spans="2:25" s="5" customFormat="1" ht="14.1" customHeight="1">
      <c r="B37" s="47">
        <f>DATE(year,10,1)</f>
        <v>42644</v>
      </c>
      <c r="C37" s="48"/>
      <c r="D37" s="48"/>
      <c r="E37" s="48"/>
      <c r="F37" s="48"/>
      <c r="G37" s="48"/>
      <c r="H37" s="48"/>
      <c r="I37" s="9"/>
      <c r="J37" s="42" t="s">
        <v>10</v>
      </c>
      <c r="K37" s="42"/>
      <c r="L37" s="9"/>
      <c r="M37" s="47">
        <f>DATE(year+1,4,1)</f>
        <v>42826</v>
      </c>
      <c r="N37" s="48"/>
      <c r="O37" s="48"/>
      <c r="P37" s="48"/>
      <c r="Q37" s="48"/>
      <c r="R37" s="48"/>
      <c r="S37" s="48"/>
      <c r="T37" s="9"/>
      <c r="U37" s="42" t="s">
        <v>16</v>
      </c>
      <c r="V37" s="42"/>
      <c r="Y37" s="43" t="s">
        <v>27</v>
      </c>
    </row>
    <row r="38" spans="2:25" s="4" customFormat="1" ht="14.1" customHeight="1">
      <c r="B38" s="20" t="str">
        <f>CHOOSE(1+MOD(startday+1-2,7),"Su","M","Tu","W","Th","F","Sa")</f>
        <v>Su</v>
      </c>
      <c r="C38" s="21" t="str">
        <f>CHOOSE(1+MOD(startday+2-2,7),"Su","M","Tu","W","Th","F","Sa")</f>
        <v>M</v>
      </c>
      <c r="D38" s="21" t="str">
        <f>CHOOSE(1+MOD(startday+3-2,7),"Su","M","Tu","W","Th","F","Sa")</f>
        <v>Tu</v>
      </c>
      <c r="E38" s="21" t="str">
        <f>CHOOSE(1+MOD(startday+4-2,7),"Su","M","Tu","W","Th","F","Sa")</f>
        <v>W</v>
      </c>
      <c r="F38" s="21" t="str">
        <f>CHOOSE(1+MOD(startday+5-2,7),"Su","M","Tu","W","Th","F","Sa")</f>
        <v>Th</v>
      </c>
      <c r="G38" s="21" t="str">
        <f>CHOOSE(1+MOD(startday+6-2,7),"Su","M","Tu","W","Th","F","Sa")</f>
        <v>F</v>
      </c>
      <c r="H38" s="20" t="str">
        <f>CHOOSE(1+MOD(startday+7-2,7),"Su","M","Tu","W","Th","F","Sa")</f>
        <v>Sa</v>
      </c>
      <c r="I38" s="9"/>
      <c r="J38" s="22" t="s">
        <v>29</v>
      </c>
      <c r="K38" s="23"/>
      <c r="L38" s="9"/>
      <c r="M38" s="20" t="str">
        <f>CHOOSE(1+MOD(startday+1-2,7),"Su","M","Tu","W","Th","F","Sa")</f>
        <v>Su</v>
      </c>
      <c r="N38" s="21" t="str">
        <f>CHOOSE(1+MOD(startday+2-2,7),"Su","M","Tu","W","Th","F","Sa")</f>
        <v>M</v>
      </c>
      <c r="O38" s="21" t="str">
        <f>CHOOSE(1+MOD(startday+3-2,7),"Su","M","Tu","W","Th","F","Sa")</f>
        <v>Tu</v>
      </c>
      <c r="P38" s="21" t="str">
        <f>CHOOSE(1+MOD(startday+4-2,7),"Su","M","Tu","W","Th","F","Sa")</f>
        <v>W</v>
      </c>
      <c r="Q38" s="21" t="str">
        <f>CHOOSE(1+MOD(startday+5-2,7),"Su","M","Tu","W","Th","F","Sa")</f>
        <v>Th</v>
      </c>
      <c r="R38" s="21" t="str">
        <f>CHOOSE(1+MOD(startday+6-2,7),"Su","M","Tu","W","Th","F","Sa")</f>
        <v>F</v>
      </c>
      <c r="S38" s="20" t="str">
        <f>CHOOSE(1+MOD(startday+7-2,7),"Su","M","Tu","W","Th","F","Sa")</f>
        <v>Sa</v>
      </c>
      <c r="T38" s="9"/>
      <c r="U38" s="22" t="s">
        <v>29</v>
      </c>
      <c r="V38" s="23" t="s">
        <v>29</v>
      </c>
      <c r="Y38" s="43"/>
    </row>
    <row r="39" spans="2:25" s="4" customFormat="1" ht="14.1" customHeight="1">
      <c r="B39" s="7" t="str">
        <f>IF(WEEKDAY(B37,1)=startday,B37,"")</f>
        <v/>
      </c>
      <c r="C39" s="8" t="str">
        <f>IF(B39="",IF(WEEKDAY(B37,1)=MOD(startday,7)+1,B37,""),B39+1)</f>
        <v/>
      </c>
      <c r="D39" s="8" t="str">
        <f>IF(C39="",IF(WEEKDAY(B37,1)=MOD(startday+1,7)+1,B37,""),C39+1)</f>
        <v/>
      </c>
      <c r="E39" s="8" t="str">
        <f>IF(D39="",IF(WEEKDAY(B37,1)=MOD(startday+2,7)+1,B37,""),D39+1)</f>
        <v/>
      </c>
      <c r="F39" s="8" t="str">
        <f>IF(E39="",IF(WEEKDAY(B37,1)=MOD(startday+3,7)+1,B37,""),E39+1)</f>
        <v/>
      </c>
      <c r="G39" s="8" t="str">
        <f>IF(F39="",IF(WEEKDAY(B37,1)=MOD(startday+4,7)+1,B37,""),F39+1)</f>
        <v/>
      </c>
      <c r="H39" s="7">
        <f>IF(G39="",IF(WEEKDAY(B37,1)=MOD(startday+5,7)+1,B37,""),G39+1)</f>
        <v>42644</v>
      </c>
      <c r="I39" s="9"/>
      <c r="J39" s="22" t="s">
        <v>29</v>
      </c>
      <c r="K39" s="23" t="s">
        <v>29</v>
      </c>
      <c r="L39" s="9"/>
      <c r="M39" s="7" t="str">
        <f>IF(WEEKDAY(M37,1)=startday,M37,"")</f>
        <v/>
      </c>
      <c r="N39" s="8" t="str">
        <f>IF(M39="",IF(WEEKDAY(M37,1)=MOD(startday,7)+1,M37,""),M39+1)</f>
        <v/>
      </c>
      <c r="O39" s="8" t="str">
        <f>IF(N39="",IF(WEEKDAY(M37,1)=MOD(startday+1,7)+1,M37,""),N39+1)</f>
        <v/>
      </c>
      <c r="P39" s="8" t="str">
        <f>IF(O39="",IF(WEEKDAY(M37,1)=MOD(startday+2,7)+1,M37,""),O39+1)</f>
        <v/>
      </c>
      <c r="Q39" s="8" t="str">
        <f>IF(P39="",IF(WEEKDAY(M37,1)=MOD(startday+3,7)+1,M37,""),P39+1)</f>
        <v/>
      </c>
      <c r="R39" s="8" t="str">
        <f>IF(Q39="",IF(WEEKDAY(M37,1)=MOD(startday+4,7)+1,M37,""),Q39+1)</f>
        <v/>
      </c>
      <c r="S39" s="7">
        <f>IF(R39="",IF(WEEKDAY(M37,1)=MOD(startday+5,7)+1,M37,""),R39+1)</f>
        <v>42826</v>
      </c>
      <c r="T39" s="9"/>
      <c r="U39" s="22">
        <v>7</v>
      </c>
      <c r="V39" s="23" t="s">
        <v>81</v>
      </c>
      <c r="Y39" s="43"/>
    </row>
    <row r="40" spans="2:25" s="4" customFormat="1" ht="14.1" customHeight="1">
      <c r="B40" s="7">
        <f>IF(H39="","",IF(MONTH(H39+1)&lt;&gt;MONTH(H39),"",H39+1))</f>
        <v>42645</v>
      </c>
      <c r="C40" s="8">
        <f>IF(B40="","",IF(MONTH(B40+1)&lt;&gt;MONTH(B40),"",B40+1))</f>
        <v>42646</v>
      </c>
      <c r="D40" s="8">
        <f t="shared" ref="D40:D44" si="38">IF(C40="","",IF(MONTH(C40+1)&lt;&gt;MONTH(C40),"",C40+1))</f>
        <v>42647</v>
      </c>
      <c r="E40" s="8">
        <f>IF(D40="","",IF(MONTH(D40+1)&lt;&gt;MONTH(D40),"",D40+1))</f>
        <v>42648</v>
      </c>
      <c r="F40" s="8">
        <f t="shared" ref="F40:F44" si="39">IF(E40="","",IF(MONTH(E40+1)&lt;&gt;MONTH(E40),"",E40+1))</f>
        <v>42649</v>
      </c>
      <c r="G40" s="8">
        <f t="shared" ref="G40:G44" si="40">IF(F40="","",IF(MONTH(F40+1)&lt;&gt;MONTH(F40),"",F40+1))</f>
        <v>42650</v>
      </c>
      <c r="H40" s="7">
        <f t="shared" ref="H40:H44" si="41">IF(G40="","",IF(MONTH(G40+1)&lt;&gt;MONTH(G40),"",G40+1))</f>
        <v>42651</v>
      </c>
      <c r="I40" s="9"/>
      <c r="J40" s="22">
        <v>6</v>
      </c>
      <c r="K40" s="23" t="s">
        <v>36</v>
      </c>
      <c r="L40" s="9"/>
      <c r="M40" s="7">
        <f>IF(S39="","",IF(MONTH(S39+1)&lt;&gt;MONTH(S39),"",S39+1))</f>
        <v>42827</v>
      </c>
      <c r="N40" s="8">
        <f>IF(M40="","",IF(MONTH(M40+1)&lt;&gt;MONTH(M40),"",M40+1))</f>
        <v>42828</v>
      </c>
      <c r="O40" s="8">
        <f t="shared" ref="O40:O44" si="42">IF(N40="","",IF(MONTH(N40+1)&lt;&gt;MONTH(N40),"",N40+1))</f>
        <v>42829</v>
      </c>
      <c r="P40" s="8">
        <f>IF(O40="","",IF(MONTH(O40+1)&lt;&gt;MONTH(O40),"",O40+1))</f>
        <v>42830</v>
      </c>
      <c r="Q40" s="8">
        <f t="shared" ref="Q40:Q44" si="43">IF(P40="","",IF(MONTH(P40+1)&lt;&gt;MONTH(P40),"",P40+1))</f>
        <v>42831</v>
      </c>
      <c r="R40" s="33">
        <f t="shared" ref="R40:R44" si="44">IF(Q40="","",IF(MONTH(Q40+1)&lt;&gt;MONTH(Q40),"",Q40+1))</f>
        <v>42832</v>
      </c>
      <c r="S40" s="7">
        <f t="shared" ref="S40:S44" si="45">IF(R40="","",IF(MONTH(R40+1)&lt;&gt;MONTH(R40),"",R40+1))</f>
        <v>42833</v>
      </c>
      <c r="T40" s="9"/>
      <c r="U40" s="10">
        <v>13</v>
      </c>
      <c r="V40" s="9" t="s">
        <v>68</v>
      </c>
      <c r="Y40" s="43"/>
    </row>
    <row r="41" spans="2:25" s="4" customFormat="1" ht="14.1" customHeight="1">
      <c r="B41" s="7">
        <f t="shared" ref="B41:B44" si="46">IF(H40="","",IF(MONTH(H40+1)&lt;&gt;MONTH(H40),"",H40+1))</f>
        <v>42652</v>
      </c>
      <c r="C41" s="8">
        <f t="shared" ref="C41:C44" si="47">IF(B41="","",IF(MONTH(B41+1)&lt;&gt;MONTH(B41),"",B41+1))</f>
        <v>42653</v>
      </c>
      <c r="D41" s="8">
        <f t="shared" si="38"/>
        <v>42654</v>
      </c>
      <c r="E41" s="8">
        <f t="shared" ref="E41:E44" si="48">IF(D41="","",IF(MONTH(D41+1)&lt;&gt;MONTH(D41),"",D41+1))</f>
        <v>42655</v>
      </c>
      <c r="F41" s="8">
        <f t="shared" si="39"/>
        <v>42656</v>
      </c>
      <c r="G41" s="8">
        <f t="shared" si="40"/>
        <v>42657</v>
      </c>
      <c r="H41" s="7">
        <f t="shared" si="41"/>
        <v>42658</v>
      </c>
      <c r="I41" s="9"/>
      <c r="J41" s="10">
        <v>21</v>
      </c>
      <c r="K41" s="9" t="s">
        <v>77</v>
      </c>
      <c r="L41" s="9"/>
      <c r="M41" s="7">
        <f t="shared" ref="M41:M44" si="49">IF(S40="","",IF(MONTH(S40+1)&lt;&gt;MONTH(S40),"",S40+1))</f>
        <v>42834</v>
      </c>
      <c r="N41" s="8">
        <f t="shared" ref="N41:N44" si="50">IF(M41="","",IF(MONTH(M41+1)&lt;&gt;MONTH(M41),"",M41+1))</f>
        <v>42835</v>
      </c>
      <c r="O41" s="8">
        <f t="shared" si="42"/>
        <v>42836</v>
      </c>
      <c r="P41" s="8">
        <f t="shared" ref="P41:P44" si="51">IF(O41="","",IF(MONTH(O41+1)&lt;&gt;MONTH(O41),"",O41+1))</f>
        <v>42837</v>
      </c>
      <c r="Q41" s="8">
        <f t="shared" si="43"/>
        <v>42838</v>
      </c>
      <c r="R41" s="8">
        <f t="shared" si="44"/>
        <v>42839</v>
      </c>
      <c r="S41" s="7">
        <f t="shared" si="45"/>
        <v>42840</v>
      </c>
      <c r="T41" s="9"/>
      <c r="U41" s="10">
        <v>14</v>
      </c>
      <c r="V41" s="9" t="s">
        <v>56</v>
      </c>
      <c r="Y41" s="43"/>
    </row>
    <row r="42" spans="2:25" s="4" customFormat="1" ht="14.1" customHeight="1">
      <c r="B42" s="7">
        <f t="shared" si="46"/>
        <v>42659</v>
      </c>
      <c r="C42" s="8">
        <f t="shared" si="47"/>
        <v>42660</v>
      </c>
      <c r="D42" s="8">
        <f t="shared" si="38"/>
        <v>42661</v>
      </c>
      <c r="E42" s="8">
        <f t="shared" si="48"/>
        <v>42662</v>
      </c>
      <c r="F42" s="8">
        <f t="shared" si="39"/>
        <v>42663</v>
      </c>
      <c r="G42" s="8">
        <f t="shared" si="40"/>
        <v>42664</v>
      </c>
      <c r="H42" s="7">
        <f t="shared" si="41"/>
        <v>42665</v>
      </c>
      <c r="I42" s="9"/>
      <c r="J42" s="10">
        <v>28</v>
      </c>
      <c r="K42" s="9" t="s">
        <v>71</v>
      </c>
      <c r="L42" s="9"/>
      <c r="M42" s="7">
        <f t="shared" si="49"/>
        <v>42841</v>
      </c>
      <c r="N42" s="35">
        <f t="shared" si="50"/>
        <v>42842</v>
      </c>
      <c r="O42" s="35">
        <f t="shared" si="42"/>
        <v>42843</v>
      </c>
      <c r="P42" s="35">
        <f t="shared" si="51"/>
        <v>42844</v>
      </c>
      <c r="Q42" s="35">
        <f t="shared" si="43"/>
        <v>42845</v>
      </c>
      <c r="R42" s="35">
        <f t="shared" si="44"/>
        <v>42846</v>
      </c>
      <c r="S42" s="7">
        <f t="shared" si="45"/>
        <v>42847</v>
      </c>
      <c r="T42" s="9"/>
      <c r="U42" s="10" t="s">
        <v>48</v>
      </c>
      <c r="V42" s="9" t="s">
        <v>49</v>
      </c>
      <c r="Y42" s="43"/>
    </row>
    <row r="43" spans="2:25" s="4" customFormat="1" ht="14.1" customHeight="1">
      <c r="B43" s="7">
        <f t="shared" si="46"/>
        <v>42666</v>
      </c>
      <c r="C43" s="8">
        <f t="shared" si="47"/>
        <v>42667</v>
      </c>
      <c r="D43" s="8">
        <f t="shared" si="38"/>
        <v>42668</v>
      </c>
      <c r="E43" s="8">
        <f t="shared" si="48"/>
        <v>42669</v>
      </c>
      <c r="F43" s="8">
        <f t="shared" si="39"/>
        <v>42670</v>
      </c>
      <c r="G43" s="36">
        <f t="shared" si="40"/>
        <v>42671</v>
      </c>
      <c r="H43" s="7">
        <f t="shared" si="41"/>
        <v>42672</v>
      </c>
      <c r="I43" s="9"/>
      <c r="J43" s="10"/>
      <c r="K43" s="32" t="s">
        <v>52</v>
      </c>
      <c r="L43" s="9"/>
      <c r="M43" s="7">
        <f t="shared" si="49"/>
        <v>42848</v>
      </c>
      <c r="N43" s="8">
        <f t="shared" si="50"/>
        <v>42849</v>
      </c>
      <c r="O43" s="8">
        <f t="shared" si="42"/>
        <v>42850</v>
      </c>
      <c r="P43" s="8">
        <f t="shared" si="51"/>
        <v>42851</v>
      </c>
      <c r="Q43" s="8">
        <f t="shared" si="43"/>
        <v>42852</v>
      </c>
      <c r="R43" s="8">
        <f t="shared" si="44"/>
        <v>42853</v>
      </c>
      <c r="S43" s="7">
        <f t="shared" si="45"/>
        <v>42854</v>
      </c>
      <c r="T43" s="9"/>
      <c r="U43" s="10">
        <v>26</v>
      </c>
      <c r="V43" s="10" t="s">
        <v>69</v>
      </c>
      <c r="Y43" s="28"/>
    </row>
    <row r="44" spans="2:25" s="4" customFormat="1" ht="14.1" customHeight="1">
      <c r="B44" s="7">
        <f t="shared" si="46"/>
        <v>42673</v>
      </c>
      <c r="C44" s="8">
        <f t="shared" si="47"/>
        <v>42674</v>
      </c>
      <c r="D44" s="8" t="str">
        <f t="shared" si="38"/>
        <v/>
      </c>
      <c r="E44" s="8" t="str">
        <f t="shared" si="48"/>
        <v/>
      </c>
      <c r="F44" s="8" t="str">
        <f t="shared" si="39"/>
        <v/>
      </c>
      <c r="G44" s="8" t="str">
        <f t="shared" si="40"/>
        <v/>
      </c>
      <c r="H44" s="7" t="str">
        <f t="shared" si="41"/>
        <v/>
      </c>
      <c r="I44" s="9"/>
      <c r="J44" s="10"/>
      <c r="K44" s="9"/>
      <c r="L44" s="9"/>
      <c r="M44" s="7">
        <f t="shared" si="49"/>
        <v>42855</v>
      </c>
      <c r="N44" s="8" t="str">
        <f t="shared" si="50"/>
        <v/>
      </c>
      <c r="O44" s="8" t="str">
        <f t="shared" si="42"/>
        <v/>
      </c>
      <c r="P44" s="8" t="str">
        <f t="shared" si="51"/>
        <v/>
      </c>
      <c r="Q44" s="8" t="str">
        <f t="shared" si="43"/>
        <v/>
      </c>
      <c r="R44" s="8" t="str">
        <f t="shared" si="44"/>
        <v/>
      </c>
      <c r="S44" s="7" t="str">
        <f t="shared" si="45"/>
        <v/>
      </c>
      <c r="T44" s="9"/>
      <c r="U44" s="10"/>
      <c r="V44" s="32" t="s">
        <v>74</v>
      </c>
      <c r="Y44" s="28"/>
    </row>
    <row r="45" spans="2:25" s="4" customFormat="1" ht="14.1" customHeight="1">
      <c r="B45" s="9"/>
      <c r="C45" s="9"/>
      <c r="D45" s="9"/>
      <c r="E45" s="9"/>
      <c r="F45" s="9"/>
      <c r="G45" s="9"/>
      <c r="H45" s="9"/>
      <c r="I45" s="9"/>
      <c r="J45" s="10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Y45" s="28"/>
    </row>
    <row r="46" spans="2:25" s="5" customFormat="1" ht="14.1" customHeight="1">
      <c r="B46" s="47">
        <f>DATE(year,11,1)</f>
        <v>42675</v>
      </c>
      <c r="C46" s="48"/>
      <c r="D46" s="48"/>
      <c r="E46" s="48"/>
      <c r="F46" s="48"/>
      <c r="G46" s="48"/>
      <c r="H46" s="48"/>
      <c r="I46" s="9"/>
      <c r="J46" s="42" t="s">
        <v>11</v>
      </c>
      <c r="K46" s="42"/>
      <c r="L46" s="9"/>
      <c r="M46" s="47">
        <f>DATE(year+1,5,1)</f>
        <v>42856</v>
      </c>
      <c r="N46" s="48"/>
      <c r="O46" s="48"/>
      <c r="P46" s="48"/>
      <c r="Q46" s="48"/>
      <c r="R46" s="48"/>
      <c r="S46" s="48"/>
      <c r="T46" s="9"/>
      <c r="U46" s="42" t="s">
        <v>17</v>
      </c>
      <c r="V46" s="42"/>
      <c r="Y46" s="29"/>
    </row>
    <row r="47" spans="2:25" s="4" customFormat="1" ht="14.1" customHeight="1">
      <c r="B47" s="20" t="str">
        <f>CHOOSE(1+MOD(startday+1-2,7),"Su","M","Tu","W","Th","F","Sa")</f>
        <v>Su</v>
      </c>
      <c r="C47" s="21" t="str">
        <f>CHOOSE(1+MOD(startday+2-2,7),"Su","M","Tu","W","Th","F","Sa")</f>
        <v>M</v>
      </c>
      <c r="D47" s="21" t="str">
        <f>CHOOSE(1+MOD(startday+3-2,7),"Su","M","Tu","W","Th","F","Sa")</f>
        <v>Tu</v>
      </c>
      <c r="E47" s="21" t="str">
        <f>CHOOSE(1+MOD(startday+4-2,7),"Su","M","Tu","W","Th","F","Sa")</f>
        <v>W</v>
      </c>
      <c r="F47" s="21" t="str">
        <f>CHOOSE(1+MOD(startday+5-2,7),"Su","M","Tu","W","Th","F","Sa")</f>
        <v>Th</v>
      </c>
      <c r="G47" s="21" t="str">
        <f>CHOOSE(1+MOD(startday+6-2,7),"Su","M","Tu","W","Th","F","Sa")</f>
        <v>F</v>
      </c>
      <c r="H47" s="20" t="str">
        <f>CHOOSE(1+MOD(startday+7-2,7),"Su","M","Tu","W","Th","F","Sa")</f>
        <v>Sa</v>
      </c>
      <c r="I47" s="9"/>
      <c r="J47" s="41" t="s">
        <v>29</v>
      </c>
      <c r="K47" s="23" t="s">
        <v>29</v>
      </c>
      <c r="L47" s="9"/>
      <c r="M47" s="20" t="str">
        <f>CHOOSE(1+MOD(startday+1-2,7),"Su","M","Tu","W","Th","F","Sa")</f>
        <v>Su</v>
      </c>
      <c r="N47" s="21" t="str">
        <f>CHOOSE(1+MOD(startday+2-2,7),"Su","M","Tu","W","Th","F","Sa")</f>
        <v>M</v>
      </c>
      <c r="O47" s="21" t="str">
        <f>CHOOSE(1+MOD(startday+3-2,7),"Su","M","Tu","W","Th","F","Sa")</f>
        <v>Tu</v>
      </c>
      <c r="P47" s="21" t="str">
        <f>CHOOSE(1+MOD(startday+4-2,7),"Su","M","Tu","W","Th","F","Sa")</f>
        <v>W</v>
      </c>
      <c r="Q47" s="21" t="str">
        <f>CHOOSE(1+MOD(startday+5-2,7),"Su","M","Tu","W","Th","F","Sa")</f>
        <v>Th</v>
      </c>
      <c r="R47" s="21" t="str">
        <f>CHOOSE(1+MOD(startday+6-2,7),"Su","M","Tu","W","Th","F","Sa")</f>
        <v>F</v>
      </c>
      <c r="S47" s="20" t="str">
        <f>CHOOSE(1+MOD(startday+7-2,7),"Su","M","Tu","W","Th","F","Sa")</f>
        <v>Sa</v>
      </c>
      <c r="T47" s="9"/>
      <c r="U47" s="22"/>
      <c r="V47" s="23" t="s">
        <v>29</v>
      </c>
      <c r="Y47" s="28"/>
    </row>
    <row r="48" spans="2:25" s="4" customFormat="1" ht="14.1" customHeight="1">
      <c r="B48" s="7" t="str">
        <f>IF(WEEKDAY(B46,1)=startday,B46,"")</f>
        <v/>
      </c>
      <c r="C48" s="8" t="str">
        <f>IF(B48="",IF(WEEKDAY(B46,1)=MOD(startday,7)+1,B46,""),B48+1)</f>
        <v/>
      </c>
      <c r="D48" s="8">
        <f>IF(C48="",IF(WEEKDAY(B46,1)=MOD(startday+1,7)+1,B46,""),C48+1)</f>
        <v>42675</v>
      </c>
      <c r="E48" s="8">
        <f>IF(D48="",IF(WEEKDAY(B46,1)=MOD(startday+2,7)+1,B46,""),D48+1)</f>
        <v>42676</v>
      </c>
      <c r="F48" s="8">
        <f>IF(E48="",IF(WEEKDAY(B46,1)=MOD(startday+3,7)+1,B46,""),E48+1)</f>
        <v>42677</v>
      </c>
      <c r="G48" s="8">
        <f>IF(F48="",IF(WEEKDAY(B46,1)=MOD(startday+4,7)+1,B46,""),F48+1)</f>
        <v>42678</v>
      </c>
      <c r="H48" s="7">
        <f>IF(G48="",IF(WEEKDAY(B46,1)=MOD(startday+5,7)+1,B46,""),G48+1)</f>
        <v>42679</v>
      </c>
      <c r="I48" s="9"/>
      <c r="J48" s="41" t="s">
        <v>82</v>
      </c>
      <c r="K48" s="23" t="s">
        <v>78</v>
      </c>
      <c r="L48" s="9"/>
      <c r="M48" s="7" t="str">
        <f>IF(WEEKDAY(M46,1)=startday,M46,"")</f>
        <v/>
      </c>
      <c r="N48" s="8">
        <f>IF(M48="",IF(WEEKDAY(M46,1)=MOD(startday,7)+1,M46,""),M48+1)</f>
        <v>42856</v>
      </c>
      <c r="O48" s="8">
        <f>IF(N48="",IF(WEEKDAY(M46,1)=MOD(startday+1,7)+1,M46,""),N48+1)</f>
        <v>42857</v>
      </c>
      <c r="P48" s="8">
        <f>IF(O48="",IF(WEEKDAY(M46,1)=MOD(startday+2,7)+1,M46,""),O48+1)</f>
        <v>42858</v>
      </c>
      <c r="Q48" s="8">
        <f>IF(P48="",IF(WEEKDAY(M46,1)=MOD(startday+3,7)+1,M46,""),P48+1)</f>
        <v>42859</v>
      </c>
      <c r="R48" s="8">
        <f>IF(Q48="",IF(WEEKDAY(M46,1)=MOD(startday+4,7)+1,M46,""),Q48+1)</f>
        <v>42860</v>
      </c>
      <c r="S48" s="7">
        <f>IF(R48="",IF(WEEKDAY(M46,1)=MOD(startday+5,7)+1,M46,""),R48+1)</f>
        <v>42861</v>
      </c>
      <c r="T48" s="9"/>
      <c r="U48" s="22" t="s">
        <v>29</v>
      </c>
      <c r="V48" s="23" t="s">
        <v>29</v>
      </c>
      <c r="Y48" s="28"/>
    </row>
    <row r="49" spans="2:25" s="4" customFormat="1" ht="14.1" customHeight="1">
      <c r="B49" s="7">
        <f>IF(H48="","",IF(MONTH(H48+1)&lt;&gt;MONTH(H48),"",H48+1))</f>
        <v>42680</v>
      </c>
      <c r="C49" s="8">
        <f>IF(B49="","",IF(MONTH(B49+1)&lt;&gt;MONTH(B49),"",B49+1))</f>
        <v>42681</v>
      </c>
      <c r="D49" s="8">
        <f t="shared" ref="D49:D53" si="52">IF(C49="","",IF(MONTH(C49+1)&lt;&gt;MONTH(C49),"",C49+1))</f>
        <v>42682</v>
      </c>
      <c r="E49" s="8">
        <f>IF(D49="","",IF(MONTH(D49+1)&lt;&gt;MONTH(D49),"",D49+1))</f>
        <v>42683</v>
      </c>
      <c r="F49" s="8">
        <f t="shared" ref="F49:F53" si="53">IF(E49="","",IF(MONTH(E49+1)&lt;&gt;MONTH(E49),"",E49+1))</f>
        <v>42684</v>
      </c>
      <c r="G49" s="8">
        <f t="shared" ref="G49:G53" si="54">IF(F49="","",IF(MONTH(F49+1)&lt;&gt;MONTH(F49),"",F49+1))</f>
        <v>42685</v>
      </c>
      <c r="H49" s="7">
        <f t="shared" ref="H49:H53" si="55">IF(G49="","",IF(MONTH(G49+1)&lt;&gt;MONTH(G49),"",G49+1))</f>
        <v>42686</v>
      </c>
      <c r="I49" s="9"/>
      <c r="J49" s="10">
        <v>11</v>
      </c>
      <c r="K49" s="9" t="s">
        <v>37</v>
      </c>
      <c r="L49" s="9"/>
      <c r="M49" s="7">
        <f>IF(S48="","",IF(MONTH(S48+1)&lt;&gt;MONTH(S48),"",S48+1))</f>
        <v>42862</v>
      </c>
      <c r="N49" s="8">
        <f>IF(M49="","",IF(MONTH(M49+1)&lt;&gt;MONTH(M49),"",M49+1))</f>
        <v>42863</v>
      </c>
      <c r="O49" s="8">
        <f t="shared" ref="O49:O53" si="56">IF(N49="","",IF(MONTH(N49+1)&lt;&gt;MONTH(N49),"",N49+1))</f>
        <v>42864</v>
      </c>
      <c r="P49" s="8">
        <f>IF(O49="","",IF(MONTH(O49+1)&lt;&gt;MONTH(O49),"",O49+1))</f>
        <v>42865</v>
      </c>
      <c r="Q49" s="8">
        <f t="shared" ref="Q49:Q53" si="57">IF(P49="","",IF(MONTH(P49+1)&lt;&gt;MONTH(P49),"",P49+1))</f>
        <v>42866</v>
      </c>
      <c r="R49" s="8">
        <f t="shared" ref="R49:R53" si="58">IF(Q49="","",IF(MONTH(Q49+1)&lt;&gt;MONTH(Q49),"",Q49+1))</f>
        <v>42867</v>
      </c>
      <c r="S49" s="7">
        <f t="shared" ref="S49:S53" si="59">IF(R49="","",IF(MONTH(R49+1)&lt;&gt;MONTH(R49),"",R49+1))</f>
        <v>42868</v>
      </c>
      <c r="T49" s="9"/>
      <c r="U49" s="10" t="s">
        <v>29</v>
      </c>
      <c r="V49" s="9" t="s">
        <v>29</v>
      </c>
      <c r="Y49" s="28"/>
    </row>
    <row r="50" spans="2:25" s="4" customFormat="1" ht="14.1" customHeight="1">
      <c r="B50" s="7">
        <f t="shared" ref="B50:B53" si="60">IF(H49="","",IF(MONTH(H49+1)&lt;&gt;MONTH(H49),"",H49+1))</f>
        <v>42687</v>
      </c>
      <c r="C50" s="8">
        <f t="shared" ref="C50:C53" si="61">IF(B50="","",IF(MONTH(B50+1)&lt;&gt;MONTH(B50),"",B50+1))</f>
        <v>42688</v>
      </c>
      <c r="D50" s="8">
        <f t="shared" si="52"/>
        <v>42689</v>
      </c>
      <c r="E50" s="8">
        <f t="shared" ref="E50:E53" si="62">IF(D50="","",IF(MONTH(D50+1)&lt;&gt;MONTH(D50),"",D50+1))</f>
        <v>42690</v>
      </c>
      <c r="F50" s="8">
        <f t="shared" si="53"/>
        <v>42691</v>
      </c>
      <c r="G50" s="37">
        <f t="shared" si="54"/>
        <v>42692</v>
      </c>
      <c r="H50" s="7">
        <f t="shared" si="55"/>
        <v>42693</v>
      </c>
      <c r="I50" s="9"/>
      <c r="J50" s="38" t="s">
        <v>39</v>
      </c>
      <c r="K50" s="9" t="s">
        <v>38</v>
      </c>
      <c r="L50" s="9"/>
      <c r="M50" s="7">
        <f t="shared" ref="M50:M53" si="63">IF(S49="","",IF(MONTH(S49+1)&lt;&gt;MONTH(S49),"",S49+1))</f>
        <v>42869</v>
      </c>
      <c r="N50" s="8">
        <f t="shared" ref="N50:N53" si="64">IF(M50="","",IF(MONTH(M50+1)&lt;&gt;MONTH(M50),"",M50+1))</f>
        <v>42870</v>
      </c>
      <c r="O50" s="8">
        <f t="shared" si="56"/>
        <v>42871</v>
      </c>
      <c r="P50" s="8">
        <f t="shared" ref="P50:P53" si="65">IF(O50="","",IF(MONTH(O50+1)&lt;&gt;MONTH(O50),"",O50+1))</f>
        <v>42872</v>
      </c>
      <c r="Q50" s="8">
        <f t="shared" si="57"/>
        <v>42873</v>
      </c>
      <c r="R50" s="8">
        <f t="shared" si="58"/>
        <v>42874</v>
      </c>
      <c r="S50" s="7">
        <f t="shared" si="59"/>
        <v>42875</v>
      </c>
      <c r="T50" s="9"/>
      <c r="U50" s="10">
        <v>26</v>
      </c>
      <c r="V50" s="9" t="s">
        <v>81</v>
      </c>
      <c r="Y50" s="28"/>
    </row>
    <row r="51" spans="2:25" s="4" customFormat="1" ht="14.1" customHeight="1">
      <c r="B51" s="7">
        <f t="shared" si="60"/>
        <v>42694</v>
      </c>
      <c r="C51" s="8">
        <f t="shared" si="61"/>
        <v>42695</v>
      </c>
      <c r="D51" s="8">
        <f t="shared" si="52"/>
        <v>42696</v>
      </c>
      <c r="E51" s="35">
        <f t="shared" si="62"/>
        <v>42697</v>
      </c>
      <c r="F51" s="35">
        <f t="shared" si="53"/>
        <v>42698</v>
      </c>
      <c r="G51" s="35">
        <f t="shared" si="54"/>
        <v>42699</v>
      </c>
      <c r="H51" s="7">
        <f t="shared" si="55"/>
        <v>42700</v>
      </c>
      <c r="I51" s="9"/>
      <c r="J51" s="10">
        <v>18</v>
      </c>
      <c r="K51" s="9" t="s">
        <v>40</v>
      </c>
      <c r="L51" s="9"/>
      <c r="M51" s="7">
        <f t="shared" si="63"/>
        <v>42876</v>
      </c>
      <c r="N51" s="8">
        <f t="shared" si="64"/>
        <v>42877</v>
      </c>
      <c r="O51" s="8">
        <f t="shared" si="56"/>
        <v>42878</v>
      </c>
      <c r="P51" s="8">
        <f t="shared" si="65"/>
        <v>42879</v>
      </c>
      <c r="Q51" s="8">
        <f t="shared" si="57"/>
        <v>42880</v>
      </c>
      <c r="R51" s="40">
        <f t="shared" si="58"/>
        <v>42881</v>
      </c>
      <c r="S51" s="7">
        <f t="shared" si="59"/>
        <v>42882</v>
      </c>
      <c r="T51" s="9"/>
      <c r="U51" s="10">
        <v>29</v>
      </c>
      <c r="V51" s="9" t="s">
        <v>2</v>
      </c>
      <c r="Y51" s="28"/>
    </row>
    <row r="52" spans="2:25" s="4" customFormat="1" ht="14.1" customHeight="1">
      <c r="B52" s="7">
        <f t="shared" si="60"/>
        <v>42701</v>
      </c>
      <c r="C52" s="8">
        <f t="shared" si="61"/>
        <v>42702</v>
      </c>
      <c r="D52" s="8">
        <f t="shared" si="52"/>
        <v>42703</v>
      </c>
      <c r="E52" s="8">
        <f t="shared" si="62"/>
        <v>42704</v>
      </c>
      <c r="F52" s="8" t="str">
        <f t="shared" si="53"/>
        <v/>
      </c>
      <c r="G52" s="8" t="str">
        <f t="shared" si="54"/>
        <v/>
      </c>
      <c r="H52" s="7" t="str">
        <f t="shared" si="55"/>
        <v/>
      </c>
      <c r="I52" s="9"/>
      <c r="J52" s="10" t="s">
        <v>72</v>
      </c>
      <c r="K52" s="9" t="s">
        <v>41</v>
      </c>
      <c r="L52" s="9"/>
      <c r="M52" s="7">
        <f t="shared" si="63"/>
        <v>42883</v>
      </c>
      <c r="N52" s="35">
        <f t="shared" si="64"/>
        <v>42884</v>
      </c>
      <c r="O52" s="8">
        <f t="shared" si="56"/>
        <v>42885</v>
      </c>
      <c r="P52" s="8">
        <f t="shared" si="65"/>
        <v>42886</v>
      </c>
      <c r="Q52" s="8" t="str">
        <f t="shared" si="57"/>
        <v/>
      </c>
      <c r="R52" s="8" t="str">
        <f t="shared" si="58"/>
        <v/>
      </c>
      <c r="S52" s="7" t="str">
        <f t="shared" si="59"/>
        <v/>
      </c>
      <c r="T52" s="9"/>
      <c r="U52" s="10" t="s">
        <v>29</v>
      </c>
      <c r="V52" s="32" t="s">
        <v>75</v>
      </c>
      <c r="Y52" s="28"/>
    </row>
    <row r="53" spans="2:25" s="4" customFormat="1" ht="14.1" customHeight="1">
      <c r="B53" s="7" t="str">
        <f t="shared" si="60"/>
        <v/>
      </c>
      <c r="C53" s="8" t="str">
        <f t="shared" si="61"/>
        <v/>
      </c>
      <c r="D53" s="8" t="str">
        <f t="shared" si="52"/>
        <v/>
      </c>
      <c r="E53" s="8" t="str">
        <f t="shared" si="62"/>
        <v/>
      </c>
      <c r="F53" s="8" t="str">
        <f t="shared" si="53"/>
        <v/>
      </c>
      <c r="G53" s="8" t="str">
        <f t="shared" si="54"/>
        <v/>
      </c>
      <c r="H53" s="7" t="str">
        <f t="shared" si="55"/>
        <v/>
      </c>
      <c r="I53" s="9"/>
      <c r="J53" s="10"/>
      <c r="K53" s="32" t="s">
        <v>60</v>
      </c>
      <c r="L53" s="9"/>
      <c r="M53" s="7" t="str">
        <f t="shared" si="63"/>
        <v/>
      </c>
      <c r="N53" s="8" t="str">
        <f t="shared" si="64"/>
        <v/>
      </c>
      <c r="O53" s="8" t="str">
        <f t="shared" si="56"/>
        <v/>
      </c>
      <c r="P53" s="8" t="str">
        <f t="shared" si="65"/>
        <v/>
      </c>
      <c r="Q53" s="8" t="str">
        <f t="shared" si="57"/>
        <v/>
      </c>
      <c r="R53" s="8" t="str">
        <f t="shared" si="58"/>
        <v/>
      </c>
      <c r="S53" s="7" t="str">
        <f t="shared" si="59"/>
        <v/>
      </c>
      <c r="T53" s="9"/>
      <c r="U53" s="10"/>
      <c r="V53" s="9"/>
      <c r="Y53" s="28"/>
    </row>
    <row r="54" spans="2:25" s="4" customFormat="1" ht="14.1" customHeight="1">
      <c r="B54" s="9"/>
      <c r="C54" s="9"/>
      <c r="D54" s="9"/>
      <c r="E54" s="9"/>
      <c r="F54" s="9"/>
      <c r="G54" s="9"/>
      <c r="H54" s="9"/>
      <c r="I54" s="9"/>
      <c r="J54" s="1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Y54" s="28"/>
    </row>
    <row r="55" spans="2:25" s="5" customFormat="1" ht="14.1" customHeight="1">
      <c r="B55" s="47">
        <f>DATE(year,12,1)</f>
        <v>42705</v>
      </c>
      <c r="C55" s="48"/>
      <c r="D55" s="48"/>
      <c r="E55" s="48"/>
      <c r="F55" s="48"/>
      <c r="G55" s="48"/>
      <c r="H55" s="48"/>
      <c r="I55" s="9"/>
      <c r="J55" s="42" t="s">
        <v>12</v>
      </c>
      <c r="K55" s="42"/>
      <c r="L55" s="9"/>
      <c r="M55" s="47">
        <f>DATE(year+1,6,1)</f>
        <v>42887</v>
      </c>
      <c r="N55" s="48"/>
      <c r="O55" s="48"/>
      <c r="P55" s="48"/>
      <c r="Q55" s="48"/>
      <c r="R55" s="48"/>
      <c r="S55" s="48"/>
      <c r="T55" s="9"/>
      <c r="U55" s="42" t="s">
        <v>18</v>
      </c>
      <c r="V55" s="42"/>
      <c r="Y55" s="29"/>
    </row>
    <row r="56" spans="2:25" s="4" customFormat="1" ht="14.1" customHeight="1">
      <c r="B56" s="20" t="str">
        <f>CHOOSE(1+MOD(startday+1-2,7),"Su","M","Tu","W","Th","F","Sa")</f>
        <v>Su</v>
      </c>
      <c r="C56" s="21" t="str">
        <f>CHOOSE(1+MOD(startday+2-2,7),"Su","M","Tu","W","Th","F","Sa")</f>
        <v>M</v>
      </c>
      <c r="D56" s="21" t="str">
        <f>CHOOSE(1+MOD(startday+3-2,7),"Su","M","Tu","W","Th","F","Sa")</f>
        <v>Tu</v>
      </c>
      <c r="E56" s="21" t="str">
        <f>CHOOSE(1+MOD(startday+4-2,7),"Su","M","Tu","W","Th","F","Sa")</f>
        <v>W</v>
      </c>
      <c r="F56" s="21" t="str">
        <f>CHOOSE(1+MOD(startday+5-2,7),"Su","M","Tu","W","Th","F","Sa")</f>
        <v>Th</v>
      </c>
      <c r="G56" s="21" t="str">
        <f>CHOOSE(1+MOD(startday+6-2,7),"Su","M","Tu","W","Th","F","Sa")</f>
        <v>F</v>
      </c>
      <c r="H56" s="20" t="str">
        <f>CHOOSE(1+MOD(startday+7-2,7),"Su","M","Tu","W","Th","F","Sa")</f>
        <v>Sa</v>
      </c>
      <c r="I56" s="9"/>
      <c r="J56" s="22" t="s">
        <v>29</v>
      </c>
      <c r="K56" s="23" t="s">
        <v>29</v>
      </c>
      <c r="L56" s="9"/>
      <c r="M56" s="20" t="str">
        <f>CHOOSE(1+MOD(startday+1-2,7),"Su","M","Tu","W","Th","F","Sa")</f>
        <v>Su</v>
      </c>
      <c r="N56" s="21" t="str">
        <f>CHOOSE(1+MOD(startday+2-2,7),"Su","M","Tu","W","Th","F","Sa")</f>
        <v>M</v>
      </c>
      <c r="O56" s="21" t="str">
        <f>CHOOSE(1+MOD(startday+3-2,7),"Su","M","Tu","W","Th","F","Sa")</f>
        <v>Tu</v>
      </c>
      <c r="P56" s="21" t="str">
        <f>CHOOSE(1+MOD(startday+4-2,7),"Su","M","Tu","W","Th","F","Sa")</f>
        <v>W</v>
      </c>
      <c r="Q56" s="21" t="str">
        <f>CHOOSE(1+MOD(startday+5-2,7),"Su","M","Tu","W","Th","F","Sa")</f>
        <v>Th</v>
      </c>
      <c r="R56" s="21" t="str">
        <f>CHOOSE(1+MOD(startday+6-2,7),"Su","M","Tu","W","Th","F","Sa")</f>
        <v>F</v>
      </c>
      <c r="S56" s="20" t="str">
        <f>CHOOSE(1+MOD(startday+7-2,7),"Su","M","Tu","W","Th","F","Sa")</f>
        <v>Sa</v>
      </c>
      <c r="T56" s="9"/>
      <c r="U56" s="22" t="s">
        <v>29</v>
      </c>
      <c r="V56" s="23" t="s">
        <v>29</v>
      </c>
      <c r="Y56" s="28"/>
    </row>
    <row r="57" spans="2:25" s="4" customFormat="1" ht="14.1" customHeight="1">
      <c r="B57" s="7" t="str">
        <f>IF(WEEKDAY(B55,1)=startday,B55,"")</f>
        <v/>
      </c>
      <c r="C57" s="8" t="str">
        <f>IF(B57="",IF(WEEKDAY(B55,1)=MOD(startday,7)+1,B55,""),B57+1)</f>
        <v/>
      </c>
      <c r="D57" s="8" t="str">
        <f>IF(C57="",IF(WEEKDAY(B55,1)=MOD(startday+1,7)+1,B55,""),C57+1)</f>
        <v/>
      </c>
      <c r="E57" s="8" t="str">
        <f>IF(D57="",IF(WEEKDAY(B55,1)=MOD(startday+2,7)+1,B55,""),D57+1)</f>
        <v/>
      </c>
      <c r="F57" s="8">
        <f>IF(E57="",IF(WEEKDAY(B55,1)=MOD(startday+3,7)+1,B55,""),E57+1)</f>
        <v>42705</v>
      </c>
      <c r="G57" s="8">
        <f>IF(F57="",IF(WEEKDAY(B55,1)=MOD(startday+4,7)+1,B55,""),F57+1)</f>
        <v>42706</v>
      </c>
      <c r="H57" s="7">
        <f>IF(G57="",IF(WEEKDAY(B55,1)=MOD(startday+5,7)+1,B55,""),G57+1)</f>
        <v>42707</v>
      </c>
      <c r="I57" s="9"/>
      <c r="J57" s="22">
        <v>14</v>
      </c>
      <c r="K57" s="23" t="s">
        <v>42</v>
      </c>
      <c r="L57" s="9"/>
      <c r="M57" s="7" t="str">
        <f>IF(WEEKDAY(M55,1)=startday,M55,"")</f>
        <v/>
      </c>
      <c r="N57" s="8" t="str">
        <f>IF(M57="",IF(WEEKDAY(M55,1)=MOD(startday,7)+1,M55,""),M57+1)</f>
        <v/>
      </c>
      <c r="O57" s="8" t="str">
        <f>IF(N57="",IF(WEEKDAY(M55,1)=MOD(startday+1,7)+1,M55,""),N57+1)</f>
        <v/>
      </c>
      <c r="P57" s="8" t="str">
        <f>IF(O57="",IF(WEEKDAY(M55,1)=MOD(startday+2,7)+1,M55,""),O57+1)</f>
        <v/>
      </c>
      <c r="Q57" s="39">
        <f>IF(P57="",IF(WEEKDAY(M55,1)=MOD(startday+3,7)+1,M55,""),P57+1)</f>
        <v>42887</v>
      </c>
      <c r="R57" s="8">
        <f>IF(Q57="",IF(WEEKDAY(M55,1)=MOD(startday+4,7)+1,M55,""),Q57+1)</f>
        <v>42888</v>
      </c>
      <c r="S57" s="7">
        <f>IF(R57="",IF(WEEKDAY(M55,1)=MOD(startday+5,7)+1,M55,""),R57+1)</f>
        <v>42889</v>
      </c>
      <c r="T57" s="9"/>
      <c r="U57" s="22">
        <v>1</v>
      </c>
      <c r="V57" s="23" t="s">
        <v>70</v>
      </c>
      <c r="Y57" s="28"/>
    </row>
    <row r="58" spans="2:25" s="4" customFormat="1" ht="14.1" customHeight="1">
      <c r="B58" s="7">
        <f>IF(H57="","",IF(MONTH(H57+1)&lt;&gt;MONTH(H57),"",H57+1))</f>
        <v>42708</v>
      </c>
      <c r="C58" s="8">
        <f>IF(B58="","",IF(MONTH(B58+1)&lt;&gt;MONTH(B58),"",B58+1))</f>
        <v>42709</v>
      </c>
      <c r="D58" s="8">
        <f t="shared" ref="D58:D62" si="66">IF(C58="","",IF(MONTH(C58+1)&lt;&gt;MONTH(C58),"",C58+1))</f>
        <v>42710</v>
      </c>
      <c r="E58" s="8">
        <f>IF(D58="","",IF(MONTH(D58+1)&lt;&gt;MONTH(D58),"",D58+1))</f>
        <v>42711</v>
      </c>
      <c r="F58" s="8">
        <f t="shared" ref="F58:F62" si="67">IF(E58="","",IF(MONTH(E58+1)&lt;&gt;MONTH(E58),"",E58+1))</f>
        <v>42712</v>
      </c>
      <c r="G58" s="8">
        <f t="shared" ref="G58:G62" si="68">IF(F58="","",IF(MONTH(F58+1)&lt;&gt;MONTH(F58),"",F58+1))</f>
        <v>42713</v>
      </c>
      <c r="H58" s="7">
        <f t="shared" ref="H58:H62" si="69">IF(G58="","",IF(MONTH(G58+1)&lt;&gt;MONTH(G58),"",G58+1))</f>
        <v>42714</v>
      </c>
      <c r="I58" s="9"/>
      <c r="J58" s="22"/>
      <c r="K58" s="23"/>
      <c r="L58" s="9"/>
      <c r="M58" s="7">
        <f>IF(S57="","",IF(MONTH(S57+1)&lt;&gt;MONTH(S57),"",S57+1))</f>
        <v>42890</v>
      </c>
      <c r="N58" s="8">
        <f>IF(M58="","",IF(MONTH(M58+1)&lt;&gt;MONTH(M58),"",M58+1))</f>
        <v>42891</v>
      </c>
      <c r="O58" s="8">
        <f t="shared" ref="O58:O62" si="70">IF(N58="","",IF(MONTH(N58+1)&lt;&gt;MONTH(N58),"",N58+1))</f>
        <v>42892</v>
      </c>
      <c r="P58" s="8">
        <f>IF(O58="","",IF(MONTH(O58+1)&lt;&gt;MONTH(O58),"",O58+1))</f>
        <v>42893</v>
      </c>
      <c r="Q58" s="34">
        <f t="shared" ref="Q58:Q62" si="71">IF(P58="","",IF(MONTH(P58+1)&lt;&gt;MONTH(P58),"",P58+1))</f>
        <v>42894</v>
      </c>
      <c r="R58" s="8">
        <f t="shared" ref="R58:R62" si="72">IF(Q58="","",IF(MONTH(Q58+1)&lt;&gt;MONTH(Q58),"",Q58+1))</f>
        <v>42895</v>
      </c>
      <c r="S58" s="7">
        <f t="shared" ref="S58:S62" si="73">IF(R58="","",IF(MONTH(R58+1)&lt;&gt;MONTH(R58),"",R58+1))</f>
        <v>42896</v>
      </c>
      <c r="T58" s="9"/>
      <c r="U58" s="10">
        <v>8</v>
      </c>
      <c r="V58" s="9" t="s">
        <v>50</v>
      </c>
      <c r="Y58" s="28"/>
    </row>
    <row r="59" spans="2:25" s="4" customFormat="1" ht="14.1" customHeight="1">
      <c r="B59" s="7">
        <f t="shared" ref="B59:B62" si="74">IF(H58="","",IF(MONTH(H58+1)&lt;&gt;MONTH(H58),"",H58+1))</f>
        <v>42715</v>
      </c>
      <c r="C59" s="8">
        <f t="shared" ref="C59:C62" si="75">IF(B59="","",IF(MONTH(B59+1)&lt;&gt;MONTH(B59),"",B59+1))</f>
        <v>42716</v>
      </c>
      <c r="D59" s="8">
        <f t="shared" si="66"/>
        <v>42717</v>
      </c>
      <c r="E59" s="8">
        <f t="shared" ref="E59:E62" si="76">IF(D59="","",IF(MONTH(D59+1)&lt;&gt;MONTH(D59),"",D59+1))</f>
        <v>42718</v>
      </c>
      <c r="F59" s="8">
        <f t="shared" si="67"/>
        <v>42719</v>
      </c>
      <c r="G59" s="37">
        <f t="shared" si="68"/>
        <v>42720</v>
      </c>
      <c r="H59" s="7">
        <f t="shared" si="69"/>
        <v>42721</v>
      </c>
      <c r="I59" s="9"/>
      <c r="J59" s="10">
        <v>16</v>
      </c>
      <c r="K59" s="9" t="s">
        <v>40</v>
      </c>
      <c r="L59" s="9"/>
      <c r="M59" s="7">
        <f t="shared" ref="M59:M62" si="77">IF(S58="","",IF(MONTH(S58+1)&lt;&gt;MONTH(S58),"",S58+1))</f>
        <v>42897</v>
      </c>
      <c r="N59" s="8">
        <f t="shared" ref="N59:N62" si="78">IF(M59="","",IF(MONTH(M59+1)&lt;&gt;MONTH(M59),"",M59+1))</f>
        <v>42898</v>
      </c>
      <c r="O59" s="8">
        <f t="shared" si="70"/>
        <v>42899</v>
      </c>
      <c r="P59" s="8">
        <f t="shared" ref="P59:P62" si="79">IF(O59="","",IF(MONTH(O59+1)&lt;&gt;MONTH(O59),"",O59+1))</f>
        <v>42900</v>
      </c>
      <c r="Q59" s="8">
        <f t="shared" si="71"/>
        <v>42901</v>
      </c>
      <c r="R59" s="8">
        <f t="shared" si="72"/>
        <v>42902</v>
      </c>
      <c r="S59" s="7">
        <f t="shared" si="73"/>
        <v>42903</v>
      </c>
      <c r="T59" s="9"/>
      <c r="U59" s="10">
        <v>10</v>
      </c>
      <c r="V59" s="9" t="s">
        <v>76</v>
      </c>
      <c r="Y59" s="28"/>
    </row>
    <row r="60" spans="2:25" s="4" customFormat="1" ht="14.1" customHeight="1">
      <c r="B60" s="7">
        <f t="shared" si="74"/>
        <v>42722</v>
      </c>
      <c r="C60" s="35">
        <f t="shared" si="75"/>
        <v>42723</v>
      </c>
      <c r="D60" s="35">
        <f t="shared" si="66"/>
        <v>42724</v>
      </c>
      <c r="E60" s="35">
        <f t="shared" si="76"/>
        <v>42725</v>
      </c>
      <c r="F60" s="35">
        <f t="shared" si="67"/>
        <v>42726</v>
      </c>
      <c r="G60" s="35">
        <f t="shared" si="68"/>
        <v>42727</v>
      </c>
      <c r="H60" s="7">
        <f t="shared" si="69"/>
        <v>42728</v>
      </c>
      <c r="I60" s="9"/>
      <c r="J60" s="10" t="s">
        <v>44</v>
      </c>
      <c r="K60" s="9" t="s">
        <v>43</v>
      </c>
      <c r="L60" s="9"/>
      <c r="M60" s="7">
        <f t="shared" si="77"/>
        <v>42904</v>
      </c>
      <c r="N60" s="8">
        <f t="shared" si="78"/>
        <v>42905</v>
      </c>
      <c r="O60" s="8">
        <f t="shared" si="70"/>
        <v>42906</v>
      </c>
      <c r="P60" s="8">
        <f t="shared" si="79"/>
        <v>42907</v>
      </c>
      <c r="Q60" s="8">
        <f t="shared" si="71"/>
        <v>42908</v>
      </c>
      <c r="R60" s="8">
        <f t="shared" si="72"/>
        <v>42909</v>
      </c>
      <c r="S60" s="7">
        <f t="shared" si="73"/>
        <v>42910</v>
      </c>
      <c r="T60" s="9"/>
      <c r="U60" s="10"/>
      <c r="V60" s="9"/>
      <c r="Y60" s="28"/>
    </row>
    <row r="61" spans="2:25" s="4" customFormat="1" ht="14.1" customHeight="1">
      <c r="B61" s="7">
        <f t="shared" si="74"/>
        <v>42729</v>
      </c>
      <c r="C61" s="35">
        <f t="shared" si="75"/>
        <v>42730</v>
      </c>
      <c r="D61" s="35">
        <f t="shared" si="66"/>
        <v>42731</v>
      </c>
      <c r="E61" s="35">
        <f t="shared" si="76"/>
        <v>42732</v>
      </c>
      <c r="F61" s="35">
        <f t="shared" si="67"/>
        <v>42733</v>
      </c>
      <c r="G61" s="35">
        <f t="shared" si="68"/>
        <v>42734</v>
      </c>
      <c r="H61" s="7">
        <f t="shared" si="69"/>
        <v>42735</v>
      </c>
      <c r="I61" s="9"/>
      <c r="J61" s="10" t="s">
        <v>29</v>
      </c>
      <c r="K61" s="32" t="s">
        <v>61</v>
      </c>
      <c r="L61" s="9"/>
      <c r="M61" s="7">
        <f t="shared" si="77"/>
        <v>42911</v>
      </c>
      <c r="N61" s="8">
        <f t="shared" si="78"/>
        <v>42912</v>
      </c>
      <c r="O61" s="8">
        <f t="shared" si="70"/>
        <v>42913</v>
      </c>
      <c r="P61" s="8">
        <f t="shared" si="79"/>
        <v>42914</v>
      </c>
      <c r="Q61" s="8">
        <f t="shared" si="71"/>
        <v>42915</v>
      </c>
      <c r="R61" s="8">
        <f t="shared" si="72"/>
        <v>42916</v>
      </c>
      <c r="S61" s="7" t="str">
        <f t="shared" si="73"/>
        <v/>
      </c>
      <c r="T61" s="9"/>
      <c r="U61" s="10"/>
      <c r="V61" s="32" t="s">
        <v>53</v>
      </c>
      <c r="Y61" s="28"/>
    </row>
    <row r="62" spans="2:25" s="4" customFormat="1" ht="14.1" customHeight="1">
      <c r="B62" s="7" t="str">
        <f t="shared" si="74"/>
        <v/>
      </c>
      <c r="C62" s="35" t="str">
        <f t="shared" si="75"/>
        <v/>
      </c>
      <c r="D62" s="35" t="str">
        <f t="shared" si="66"/>
        <v/>
      </c>
      <c r="E62" s="35" t="str">
        <f t="shared" si="76"/>
        <v/>
      </c>
      <c r="F62" s="35" t="str">
        <f t="shared" si="67"/>
        <v/>
      </c>
      <c r="G62" s="35" t="str">
        <f t="shared" si="68"/>
        <v/>
      </c>
      <c r="H62" s="7" t="str">
        <f t="shared" si="69"/>
        <v/>
      </c>
      <c r="I62" s="9"/>
      <c r="J62" s="10"/>
      <c r="K62" s="9"/>
      <c r="L62" s="9"/>
      <c r="M62" s="7" t="str">
        <f t="shared" si="77"/>
        <v/>
      </c>
      <c r="N62" s="8" t="str">
        <f t="shared" si="78"/>
        <v/>
      </c>
      <c r="O62" s="8" t="str">
        <f t="shared" si="70"/>
        <v/>
      </c>
      <c r="P62" s="8" t="str">
        <f t="shared" si="79"/>
        <v/>
      </c>
      <c r="Q62" s="8" t="str">
        <f t="shared" si="71"/>
        <v/>
      </c>
      <c r="R62" s="8" t="str">
        <f t="shared" si="72"/>
        <v/>
      </c>
      <c r="S62" s="7" t="str">
        <f t="shared" si="73"/>
        <v/>
      </c>
      <c r="T62" s="9"/>
      <c r="U62" s="10"/>
      <c r="V62" s="9"/>
    </row>
    <row r="63" spans="2:25" s="4" customFormat="1" ht="14.1" customHeight="1">
      <c r="B63" s="9"/>
      <c r="C63" s="9"/>
      <c r="D63" s="9"/>
      <c r="E63" s="9"/>
      <c r="F63" s="9"/>
      <c r="G63" s="9"/>
      <c r="H63" s="9"/>
      <c r="I63" s="9"/>
      <c r="J63" s="10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</sheetData>
  <mergeCells count="37">
    <mergeCell ref="M4:N4"/>
    <mergeCell ref="O4:S4"/>
    <mergeCell ref="M55:S55"/>
    <mergeCell ref="A1:K1"/>
    <mergeCell ref="A2:K2"/>
    <mergeCell ref="D4:E4"/>
    <mergeCell ref="K4:L4"/>
    <mergeCell ref="B55:H55"/>
    <mergeCell ref="B10:H10"/>
    <mergeCell ref="B19:H19"/>
    <mergeCell ref="B28:H28"/>
    <mergeCell ref="J10:K10"/>
    <mergeCell ref="M46:S46"/>
    <mergeCell ref="B46:H46"/>
    <mergeCell ref="J46:K46"/>
    <mergeCell ref="J55:K55"/>
    <mergeCell ref="M28:S28"/>
    <mergeCell ref="M37:S37"/>
    <mergeCell ref="Y7:Y12"/>
    <mergeCell ref="U10:V10"/>
    <mergeCell ref="Y28:Y32"/>
    <mergeCell ref="U55:V55"/>
    <mergeCell ref="U46:V46"/>
    <mergeCell ref="Y37:Y42"/>
    <mergeCell ref="F4:H4"/>
    <mergeCell ref="B37:H37"/>
    <mergeCell ref="J19:K19"/>
    <mergeCell ref="J28:K28"/>
    <mergeCell ref="Y21:Y25"/>
    <mergeCell ref="Y14:Y19"/>
    <mergeCell ref="U37:V37"/>
    <mergeCell ref="U28:V28"/>
    <mergeCell ref="U19:V19"/>
    <mergeCell ref="J37:K37"/>
    <mergeCell ref="M10:S10"/>
    <mergeCell ref="M19:S19"/>
    <mergeCell ref="B7:V7"/>
  </mergeCells>
  <phoneticPr fontId="0" type="noConversion"/>
  <conditionalFormatting sqref="B39:H44 B57:H62 B48:H53 M39:S44 M30:S35 M57:S62 B30:H35 M48:S53 M12:S17 B12:H17 M21:S26 B21:H26">
    <cfRule type="expression" dxfId="1" priority="44" stopIfTrue="1">
      <formula>OR(WEEKDAY(B12,1)=1,WEEKDAY(B12,1)=7)</formula>
    </cfRule>
    <cfRule type="cellIs" dxfId="0" priority="45" stopIfTrue="1" operator="equal">
      <formula>""</formula>
    </cfRule>
  </conditionalFormatting>
  <conditionalFormatting sqref="E24:G24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{A9709323-79CB-41F4-A7D4-B88900B59E87}</x14:id>
        </ext>
      </extLst>
    </cfRule>
  </conditionalFormatting>
  <conditionalFormatting sqref="G42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{7EA66F2B-5DED-4D79-B3F9-FD35CC48C830}</x14:id>
        </ext>
      </extLst>
    </cfRule>
    <cfRule type="dataBar" priority="6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{8855A513-6243-4A91-8534-2B90BCFEE1DD}</x14:id>
        </ext>
      </extLst>
    </cfRule>
  </conditionalFormatting>
  <conditionalFormatting sqref="G43">
    <cfRule type="dataBar" priority="2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{03DC0DD1-D97C-4F0E-AF79-7890E715CC72}</x14:id>
        </ext>
      </extLst>
    </cfRule>
  </conditionalFormatting>
  <conditionalFormatting sqref="G5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{FAEC09B6-B082-4657-9222-CA1B17CDF419}</x14:id>
        </ext>
      </extLst>
    </cfRule>
  </conditionalFormatting>
  <conditionalFormatting sqref="E51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{1985B9B6-A11A-4E24-8296-F4DE74A56B42}</x14:id>
        </ext>
      </extLst>
    </cfRule>
    <cfRule type="dataBar" priority="5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{5E236D54-CDA4-4782-BF43-8FC13E74C78C}</x14:id>
        </ext>
      </extLst>
    </cfRule>
    <cfRule type="dataBar" priority="4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{63F4B140-A9A3-4F60-99B8-092814CCE8EE}</x14:id>
        </ext>
      </extLst>
    </cfRule>
  </conditionalFormatting>
  <conditionalFormatting sqref="G32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{1C585308-3C92-40A0-A6EB-8D4A58B13247}</x14:id>
        </ext>
      </extLst>
    </cfRule>
  </conditionalFormatting>
  <conditionalFormatting sqref="G59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{DEB06BF1-F8C7-4C32-920C-5949D2188E94}</x14:id>
        </ext>
      </extLst>
    </cfRule>
  </conditionalFormatting>
  <conditionalFormatting sqref="R32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{E4F97769-CF30-44A0-A6AD-36539DB11946}</x14:id>
        </ext>
      </extLst>
    </cfRule>
  </conditionalFormatting>
  <conditionalFormatting sqref="F24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{79F6B7B8-A9D3-453F-8AB5-F9C3884250F7}</x14:id>
        </ext>
      </extLst>
    </cfRule>
  </conditionalFormatting>
  <conditionalFormatting sqref="R22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{0FB85EEF-AD59-4CC5-A7E3-CA2242C20B96}</x14:id>
        </ext>
      </extLst>
    </cfRule>
    <cfRule type="dataBar" priority="3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{C94C6A5A-7D1B-40EA-AD26-8B7CB21C3BA5}</x14:id>
        </ext>
      </extLst>
    </cfRule>
  </conditionalFormatting>
  <conditionalFormatting sqref="R40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{2F0CC738-AD55-460C-9318-DFA72803A4A5}</x14:id>
        </ext>
      </extLst>
    </cfRule>
    <cfRule type="dataBar" priority="2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{B8306B50-A22A-444C-A5A9-A643394703F0}</x14:id>
        </ext>
      </extLst>
    </cfRule>
  </conditionalFormatting>
  <conditionalFormatting sqref="R51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{F5B219BE-78E4-43FB-A1A1-BFB25A05ECDE}</x14:id>
        </ext>
      </extLst>
    </cfRule>
    <cfRule type="dataBar" priority="1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{123113AC-55ED-4B98-ACBB-3900AFBC77E0}</x14:id>
        </ext>
      </extLst>
    </cfRule>
  </conditionalFormatting>
  <conditionalFormatting sqref="R41">
    <cfRule type="dataBar" priority="2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{34E99FE5-CE40-439A-94EF-B787BDEE42B0}</x14:id>
        </ext>
      </extLst>
    </cfRule>
  </conditionalFormatting>
  <conditionalFormatting sqref="M42">
    <cfRule type="dataBar" priority="2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{FC995675-BB9A-410F-BCEC-3BD9972D7E47}</x14:id>
        </ext>
      </extLst>
    </cfRule>
  </conditionalFormatting>
  <conditionalFormatting sqref="D3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{95713F44-60C0-4D15-8E38-4A3406EBE01E}</x14:id>
        </ext>
      </extLst>
    </cfRule>
  </conditionalFormatting>
  <conditionalFormatting sqref="R13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{65667D89-3458-4AA6-B6B3-332770A65A47}</x14:id>
        </ext>
      </extLst>
    </cfRule>
  </conditionalFormatting>
  <hyperlinks>
    <hyperlink ref="A2" r:id="rId1"/>
  </hyperlinks>
  <printOptions horizontalCentered="1"/>
  <pageMargins left="0.25" right="0.25" top="0.25" bottom="0.35" header="0.25" footer="0.2"/>
  <pageSetup scale="93" orientation="portrait" r:id="rId2"/>
  <headerFooter alignWithMargins="0">
    <oddHeader>&amp;C&amp;"Kristen ITC,Bold"ST PAUL'S CATHOLIC SCHOOL
SY 2016-17</oddHeader>
    <oddFooter>&amp;R&amp;8&amp;K00-046&amp;D &amp; &amp;T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709323-79CB-41F4-A7D4-B88900B59E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E24:G24</xm:sqref>
        </x14:conditionalFormatting>
        <x14:conditionalFormatting xmlns:xm="http://schemas.microsoft.com/office/excel/2006/main">
          <x14:cfRule type="dataBar" id="{7EA66F2B-5DED-4D79-B3F9-FD35CC48C8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8855A513-6243-4A91-8534-2B90BCFEE1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G42</xm:sqref>
        </x14:conditionalFormatting>
        <x14:conditionalFormatting xmlns:xm="http://schemas.microsoft.com/office/excel/2006/main">
          <x14:cfRule type="dataBar" id="{03DC0DD1-D97C-4F0E-AF79-7890E715CC72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G43</xm:sqref>
        </x14:conditionalFormatting>
        <x14:conditionalFormatting xmlns:xm="http://schemas.microsoft.com/office/excel/2006/main">
          <x14:cfRule type="dataBar" id="{FAEC09B6-B082-4657-9222-CA1B17CDF4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G50</xm:sqref>
        </x14:conditionalFormatting>
        <x14:conditionalFormatting xmlns:xm="http://schemas.microsoft.com/office/excel/2006/main">
          <x14:cfRule type="dataBar" id="{1985B9B6-A11A-4E24-8296-F4DE74A56B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236D54-CDA4-4782-BF43-8FC13E74C7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3F4B140-A9A3-4F60-99B8-092814CCE8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E51</xm:sqref>
        </x14:conditionalFormatting>
        <x14:conditionalFormatting xmlns:xm="http://schemas.microsoft.com/office/excel/2006/main">
          <x14:cfRule type="dataBar" id="{1C585308-3C92-40A0-A6EB-8D4A58B132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G32</xm:sqref>
        </x14:conditionalFormatting>
        <x14:conditionalFormatting xmlns:xm="http://schemas.microsoft.com/office/excel/2006/main">
          <x14:cfRule type="dataBar" id="{DEB06BF1-F8C7-4C32-920C-5949D2188E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G59</xm:sqref>
        </x14:conditionalFormatting>
        <x14:conditionalFormatting xmlns:xm="http://schemas.microsoft.com/office/excel/2006/main">
          <x14:cfRule type="dataBar" id="{E4F97769-CF30-44A0-A6AD-36539DB119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R32</xm:sqref>
        </x14:conditionalFormatting>
        <x14:conditionalFormatting xmlns:xm="http://schemas.microsoft.com/office/excel/2006/main">
          <x14:cfRule type="dataBar" id="{79F6B7B8-A9D3-453F-8AB5-F9C3884250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</xm:sqref>
        </x14:conditionalFormatting>
        <x14:conditionalFormatting xmlns:xm="http://schemas.microsoft.com/office/excel/2006/main">
          <x14:cfRule type="dataBar" id="{0FB85EEF-AD59-4CC5-A7E3-CA2242C20B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C94C6A5A-7D1B-40EA-AD26-8B7CB21C3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R22</xm:sqref>
        </x14:conditionalFormatting>
        <x14:conditionalFormatting xmlns:xm="http://schemas.microsoft.com/office/excel/2006/main">
          <x14:cfRule type="dataBar" id="{2F0CC738-AD55-460C-9318-DFA72803A4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B8306B50-A22A-444C-A5A9-A64339470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R40</xm:sqref>
        </x14:conditionalFormatting>
        <x14:conditionalFormatting xmlns:xm="http://schemas.microsoft.com/office/excel/2006/main">
          <x14:cfRule type="dataBar" id="{F5B219BE-78E4-43FB-A1A1-BFB25A05EC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3113AC-55ED-4B98-ACBB-3900AFBC7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R51</xm:sqref>
        </x14:conditionalFormatting>
        <x14:conditionalFormatting xmlns:xm="http://schemas.microsoft.com/office/excel/2006/main">
          <x14:cfRule type="dataBar" id="{34E99FE5-CE40-439A-94EF-B787BDEE42B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R41</xm:sqref>
        </x14:conditionalFormatting>
        <x14:conditionalFormatting xmlns:xm="http://schemas.microsoft.com/office/excel/2006/main">
          <x14:cfRule type="dataBar" id="{FC995675-BB9A-410F-BCEC-3BD9972D7E4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M42</xm:sqref>
        </x14:conditionalFormatting>
        <x14:conditionalFormatting xmlns:xm="http://schemas.microsoft.com/office/excel/2006/main">
          <x14:cfRule type="dataBar" id="{95713F44-60C0-4D15-8E38-4A3406EBE0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</xm:sqref>
        </x14:conditionalFormatting>
        <x14:conditionalFormatting xmlns:xm="http://schemas.microsoft.com/office/excel/2006/main">
          <x14:cfRule type="dataBar" id="{65667D89-3458-4AA6-B6B3-332770A65A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EventCalendar</vt:lpstr>
      <vt:lpstr>EventCalendar!Print_Area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creator>Vertex42.com</dc:creator>
  <dc:description>(c) 2013-2014 Vertex42 LLC. All Rights Reserved. Free to Print.</dc:description>
  <cp:lastModifiedBy>owner</cp:lastModifiedBy>
  <cp:lastPrinted>2016-05-19T20:54:35Z</cp:lastPrinted>
  <dcterms:created xsi:type="dcterms:W3CDTF">2004-08-16T18:44:14Z</dcterms:created>
  <dcterms:modified xsi:type="dcterms:W3CDTF">2016-05-19T21:00:53Z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1.3.0</vt:lpwstr>
  </property>
</Properties>
</file>